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en/Nextcloud/Documents/Financien/"/>
    </mc:Choice>
  </mc:AlternateContent>
  <xr:revisionPtr revIDLastSave="0" documentId="13_ncr:1_{FD21EABE-8AFE-0849-8A5D-812A1159186C}" xr6:coauthVersionLast="47" xr6:coauthVersionMax="47" xr10:uidLastSave="{00000000-0000-0000-0000-000000000000}"/>
  <bookViews>
    <workbookView xWindow="0" yWindow="860" windowWidth="30080" windowHeight="19880" xr2:uid="{70E04FEE-E947-0149-BC5B-3F52655C5D37}"/>
  </bookViews>
  <sheets>
    <sheet name="Overzicht_maandbedragen" sheetId="1" r:id="rId1"/>
    <sheet name="Betalingen_2015-nu" sheetId="2" r:id="rId2"/>
    <sheet name="Ontvangen_financiering" sheetId="3" r:id="rId3"/>
    <sheet name="Schenken_e_d__verreken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B10" i="4"/>
  <c r="B9" i="4"/>
  <c r="B8" i="4"/>
  <c r="B7" i="4"/>
  <c r="L5" i="4"/>
  <c r="L4" i="4"/>
  <c r="L3" i="4"/>
  <c r="B1" i="3"/>
  <c r="E2" i="1" s="1"/>
  <c r="E16" i="1" s="1"/>
  <c r="B78" i="2"/>
  <c r="B77" i="2"/>
  <c r="B79" i="2" s="1"/>
  <c r="F66" i="2"/>
  <c r="B66" i="2"/>
  <c r="B65" i="2"/>
  <c r="B67" i="2" s="1"/>
  <c r="F48" i="2"/>
  <c r="F49" i="2" s="1"/>
  <c r="B48" i="2"/>
  <c r="B49" i="2" s="1"/>
  <c r="F47" i="2"/>
  <c r="B47" i="2"/>
  <c r="F29" i="2"/>
  <c r="B29" i="2"/>
  <c r="F28" i="2"/>
  <c r="F30" i="2" s="1"/>
  <c r="B28" i="2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V22" i="1"/>
  <c r="V23" i="1" s="1"/>
  <c r="W23" i="1" s="1"/>
  <c r="N22" i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W21" i="1"/>
  <c r="O21" i="1"/>
  <c r="N21" i="1"/>
  <c r="AD17" i="1"/>
  <c r="C17" i="1"/>
  <c r="C18" i="1" s="1"/>
  <c r="AE16" i="1"/>
  <c r="AC13" i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C357" i="1" s="1"/>
  <c r="AC358" i="1" s="1"/>
  <c r="AC359" i="1" s="1"/>
  <c r="AC360" i="1" s="1"/>
  <c r="AC361" i="1" s="1"/>
  <c r="AC362" i="1" s="1"/>
  <c r="AC363" i="1" s="1"/>
  <c r="AC364" i="1" s="1"/>
  <c r="AC365" i="1" s="1"/>
  <c r="AC366" i="1" s="1"/>
  <c r="AC367" i="1" s="1"/>
  <c r="AC368" i="1" s="1"/>
  <c r="AC369" i="1" s="1"/>
  <c r="AC370" i="1" s="1"/>
  <c r="AC371" i="1" s="1"/>
  <c r="AC372" i="1" s="1"/>
  <c r="AC373" i="1" s="1"/>
  <c r="AC374" i="1" s="1"/>
  <c r="AC375" i="1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V12" i="1"/>
  <c r="O6" i="1"/>
  <c r="AE5" i="1"/>
  <c r="AE6" i="1" s="1"/>
  <c r="E5" i="1"/>
  <c r="B30" i="2" l="1"/>
  <c r="G30" i="2" s="1"/>
  <c r="E6" i="1"/>
  <c r="AF17" i="1"/>
  <c r="AG17" i="1" s="1"/>
  <c r="AF16" i="1"/>
  <c r="AG16" i="1" s="1"/>
  <c r="AE17" i="1" s="1"/>
  <c r="W22" i="1"/>
  <c r="Y22" i="1" s="1"/>
  <c r="Z22" i="1" s="1"/>
  <c r="Y23" i="1"/>
  <c r="Z23" i="1" s="1"/>
  <c r="V13" i="1"/>
  <c r="W12" i="1"/>
  <c r="C19" i="1"/>
  <c r="AD18" i="1"/>
  <c r="Y21" i="1"/>
  <c r="Z21" i="1" s="1"/>
  <c r="G49" i="2"/>
  <c r="AH16" i="1" l="1"/>
  <c r="AI16" i="1" s="1"/>
  <c r="AH17" i="1"/>
  <c r="AI17" i="1" s="1"/>
  <c r="D370" i="1"/>
  <c r="D362" i="1"/>
  <c r="D354" i="1"/>
  <c r="D346" i="1"/>
  <c r="D338" i="1"/>
  <c r="D330" i="1"/>
  <c r="D322" i="1"/>
  <c r="D314" i="1"/>
  <c r="D306" i="1"/>
  <c r="D298" i="1"/>
  <c r="D290" i="1"/>
  <c r="D282" i="1"/>
  <c r="D274" i="1"/>
  <c r="D266" i="1"/>
  <c r="D258" i="1"/>
  <c r="D250" i="1"/>
  <c r="D242" i="1"/>
  <c r="D234" i="1"/>
  <c r="D226" i="1"/>
  <c r="D218" i="1"/>
  <c r="D210" i="1"/>
  <c r="D202" i="1"/>
  <c r="D194" i="1"/>
  <c r="D186" i="1"/>
  <c r="D178" i="1"/>
  <c r="D170" i="1"/>
  <c r="D162" i="1"/>
  <c r="D154" i="1"/>
  <c r="D146" i="1"/>
  <c r="D138" i="1"/>
  <c r="D130" i="1"/>
  <c r="D122" i="1"/>
  <c r="D114" i="1"/>
  <c r="D106" i="1"/>
  <c r="D98" i="1"/>
  <c r="D90" i="1"/>
  <c r="D82" i="1"/>
  <c r="D74" i="1"/>
  <c r="D66" i="1"/>
  <c r="D58" i="1"/>
  <c r="D50" i="1"/>
  <c r="D42" i="1"/>
  <c r="D34" i="1"/>
  <c r="D26" i="1"/>
  <c r="D18" i="1"/>
  <c r="D367" i="1"/>
  <c r="D335" i="1"/>
  <c r="D311" i="1"/>
  <c r="D287" i="1"/>
  <c r="D263" i="1"/>
  <c r="D239" i="1"/>
  <c r="D215" i="1"/>
  <c r="D191" i="1"/>
  <c r="D167" i="1"/>
  <c r="D143" i="1"/>
  <c r="D119" i="1"/>
  <c r="D87" i="1"/>
  <c r="D55" i="1"/>
  <c r="D31" i="1"/>
  <c r="D369" i="1"/>
  <c r="D361" i="1"/>
  <c r="D353" i="1"/>
  <c r="D345" i="1"/>
  <c r="D337" i="1"/>
  <c r="D329" i="1"/>
  <c r="D321" i="1"/>
  <c r="D313" i="1"/>
  <c r="D305" i="1"/>
  <c r="D297" i="1"/>
  <c r="D289" i="1"/>
  <c r="D281" i="1"/>
  <c r="D273" i="1"/>
  <c r="D265" i="1"/>
  <c r="D257" i="1"/>
  <c r="D249" i="1"/>
  <c r="D241" i="1"/>
  <c r="D233" i="1"/>
  <c r="D225" i="1"/>
  <c r="D217" i="1"/>
  <c r="D209" i="1"/>
  <c r="D201" i="1"/>
  <c r="D193" i="1"/>
  <c r="D185" i="1"/>
  <c r="D177" i="1"/>
  <c r="D169" i="1"/>
  <c r="D161" i="1"/>
  <c r="D153" i="1"/>
  <c r="D145" i="1"/>
  <c r="D137" i="1"/>
  <c r="D129" i="1"/>
  <c r="D121" i="1"/>
  <c r="D113" i="1"/>
  <c r="D105" i="1"/>
  <c r="D97" i="1"/>
  <c r="D89" i="1"/>
  <c r="D81" i="1"/>
  <c r="D73" i="1"/>
  <c r="D65" i="1"/>
  <c r="D57" i="1"/>
  <c r="D49" i="1"/>
  <c r="D41" i="1"/>
  <c r="D33" i="1"/>
  <c r="D25" i="1"/>
  <c r="D17" i="1"/>
  <c r="D359" i="1"/>
  <c r="D343" i="1"/>
  <c r="D319" i="1"/>
  <c r="D295" i="1"/>
  <c r="D271" i="1"/>
  <c r="D247" i="1"/>
  <c r="D223" i="1"/>
  <c r="D199" i="1"/>
  <c r="D175" i="1"/>
  <c r="D151" i="1"/>
  <c r="D127" i="1"/>
  <c r="D111" i="1"/>
  <c r="D95" i="1"/>
  <c r="D71" i="1"/>
  <c r="D47" i="1"/>
  <c r="D23" i="1"/>
  <c r="D358" i="1"/>
  <c r="D350" i="1"/>
  <c r="D334" i="1"/>
  <c r="D318" i="1"/>
  <c r="D302" i="1"/>
  <c r="D286" i="1"/>
  <c r="D270" i="1"/>
  <c r="D254" i="1"/>
  <c r="D238" i="1"/>
  <c r="D222" i="1"/>
  <c r="D206" i="1"/>
  <c r="D190" i="1"/>
  <c r="D174" i="1"/>
  <c r="D158" i="1"/>
  <c r="D142" i="1"/>
  <c r="D126" i="1"/>
  <c r="D110" i="1"/>
  <c r="D94" i="1"/>
  <c r="D78" i="1"/>
  <c r="D62" i="1"/>
  <c r="D46" i="1"/>
  <c r="D30" i="1"/>
  <c r="D368" i="1"/>
  <c r="D360" i="1"/>
  <c r="D352" i="1"/>
  <c r="D344" i="1"/>
  <c r="D336" i="1"/>
  <c r="D328" i="1"/>
  <c r="D320" i="1"/>
  <c r="D312" i="1"/>
  <c r="D304" i="1"/>
  <c r="D296" i="1"/>
  <c r="D288" i="1"/>
  <c r="D280" i="1"/>
  <c r="D272" i="1"/>
  <c r="D264" i="1"/>
  <c r="D256" i="1"/>
  <c r="D248" i="1"/>
  <c r="D240" i="1"/>
  <c r="D232" i="1"/>
  <c r="D224" i="1"/>
  <c r="D216" i="1"/>
  <c r="D208" i="1"/>
  <c r="D200" i="1"/>
  <c r="D192" i="1"/>
  <c r="D184" i="1"/>
  <c r="D176" i="1"/>
  <c r="D168" i="1"/>
  <c r="D160" i="1"/>
  <c r="D152" i="1"/>
  <c r="D144" i="1"/>
  <c r="D136" i="1"/>
  <c r="D128" i="1"/>
  <c r="D120" i="1"/>
  <c r="D112" i="1"/>
  <c r="D104" i="1"/>
  <c r="D96" i="1"/>
  <c r="D88" i="1"/>
  <c r="D80" i="1"/>
  <c r="D72" i="1"/>
  <c r="D64" i="1"/>
  <c r="D56" i="1"/>
  <c r="D48" i="1"/>
  <c r="D40" i="1"/>
  <c r="D32" i="1"/>
  <c r="D24" i="1"/>
  <c r="D16" i="1"/>
  <c r="D351" i="1"/>
  <c r="D327" i="1"/>
  <c r="D303" i="1"/>
  <c r="D279" i="1"/>
  <c r="D255" i="1"/>
  <c r="D231" i="1"/>
  <c r="D207" i="1"/>
  <c r="D183" i="1"/>
  <c r="D159" i="1"/>
  <c r="D135" i="1"/>
  <c r="D103" i="1"/>
  <c r="D79" i="1"/>
  <c r="D63" i="1"/>
  <c r="D39" i="1"/>
  <c r="D366" i="1"/>
  <c r="D342" i="1"/>
  <c r="D326" i="1"/>
  <c r="D310" i="1"/>
  <c r="D294" i="1"/>
  <c r="D278" i="1"/>
  <c r="D262" i="1"/>
  <c r="D246" i="1"/>
  <c r="D230" i="1"/>
  <c r="D214" i="1"/>
  <c r="D198" i="1"/>
  <c r="D182" i="1"/>
  <c r="D166" i="1"/>
  <c r="D150" i="1"/>
  <c r="D134" i="1"/>
  <c r="D118" i="1"/>
  <c r="D102" i="1"/>
  <c r="D86" i="1"/>
  <c r="D70" i="1"/>
  <c r="D54" i="1"/>
  <c r="D38" i="1"/>
  <c r="D22" i="1"/>
  <c r="D375" i="1"/>
  <c r="D374" i="1"/>
  <c r="D373" i="1"/>
  <c r="D372" i="1"/>
  <c r="D364" i="1"/>
  <c r="D356" i="1"/>
  <c r="D348" i="1"/>
  <c r="D340" i="1"/>
  <c r="D332" i="1"/>
  <c r="D324" i="1"/>
  <c r="D316" i="1"/>
  <c r="D308" i="1"/>
  <c r="D300" i="1"/>
  <c r="D292" i="1"/>
  <c r="D284" i="1"/>
  <c r="D276" i="1"/>
  <c r="D268" i="1"/>
  <c r="D260" i="1"/>
  <c r="D252" i="1"/>
  <c r="D244" i="1"/>
  <c r="D236" i="1"/>
  <c r="D228" i="1"/>
  <c r="D220" i="1"/>
  <c r="D212" i="1"/>
  <c r="D204" i="1"/>
  <c r="D196" i="1"/>
  <c r="D188" i="1"/>
  <c r="D180" i="1"/>
  <c r="D172" i="1"/>
  <c r="D164" i="1"/>
  <c r="D156" i="1"/>
  <c r="D148" i="1"/>
  <c r="D140" i="1"/>
  <c r="D132" i="1"/>
  <c r="D124" i="1"/>
  <c r="D116" i="1"/>
  <c r="D108" i="1"/>
  <c r="D100" i="1"/>
  <c r="D92" i="1"/>
  <c r="D84" i="1"/>
  <c r="D76" i="1"/>
  <c r="D68" i="1"/>
  <c r="D60" i="1"/>
  <c r="D52" i="1"/>
  <c r="D44" i="1"/>
  <c r="D36" i="1"/>
  <c r="D28" i="1"/>
  <c r="D20" i="1"/>
  <c r="D363" i="1"/>
  <c r="D355" i="1"/>
  <c r="D347" i="1"/>
  <c r="D339" i="1"/>
  <c r="D331" i="1"/>
  <c r="D323" i="1"/>
  <c r="D315" i="1"/>
  <c r="D307" i="1"/>
  <c r="D299" i="1"/>
  <c r="D291" i="1"/>
  <c r="D283" i="1"/>
  <c r="D275" i="1"/>
  <c r="D267" i="1"/>
  <c r="D259" i="1"/>
  <c r="D251" i="1"/>
  <c r="D243" i="1"/>
  <c r="D235" i="1"/>
  <c r="D227" i="1"/>
  <c r="D219" i="1"/>
  <c r="D211" i="1"/>
  <c r="D203" i="1"/>
  <c r="D195" i="1"/>
  <c r="D187" i="1"/>
  <c r="D179" i="1"/>
  <c r="D171" i="1"/>
  <c r="D163" i="1"/>
  <c r="D155" i="1"/>
  <c r="D147" i="1"/>
  <c r="D139" i="1"/>
  <c r="D123" i="1"/>
  <c r="D115" i="1"/>
  <c r="D107" i="1"/>
  <c r="D99" i="1"/>
  <c r="D91" i="1"/>
  <c r="D83" i="1"/>
  <c r="D75" i="1"/>
  <c r="D67" i="1"/>
  <c r="D59" i="1"/>
  <c r="D51" i="1"/>
  <c r="D43" i="1"/>
  <c r="D371" i="1"/>
  <c r="D365" i="1"/>
  <c r="D301" i="1"/>
  <c r="D237" i="1"/>
  <c r="D173" i="1"/>
  <c r="D117" i="1"/>
  <c r="D53" i="1"/>
  <c r="D357" i="1"/>
  <c r="D293" i="1"/>
  <c r="D229" i="1"/>
  <c r="D165" i="1"/>
  <c r="D109" i="1"/>
  <c r="D45" i="1"/>
  <c r="D349" i="1"/>
  <c r="D285" i="1"/>
  <c r="D221" i="1"/>
  <c r="D157" i="1"/>
  <c r="D101" i="1"/>
  <c r="D37" i="1"/>
  <c r="D341" i="1"/>
  <c r="D277" i="1"/>
  <c r="D213" i="1"/>
  <c r="D149" i="1"/>
  <c r="D93" i="1"/>
  <c r="D35" i="1"/>
  <c r="D333" i="1"/>
  <c r="D269" i="1"/>
  <c r="D205" i="1"/>
  <c r="D141" i="1"/>
  <c r="D85" i="1"/>
  <c r="D29" i="1"/>
  <c r="D325" i="1"/>
  <c r="D261" i="1"/>
  <c r="D197" i="1"/>
  <c r="D133" i="1"/>
  <c r="D77" i="1"/>
  <c r="D27" i="1"/>
  <c r="D317" i="1"/>
  <c r="D253" i="1"/>
  <c r="D189" i="1"/>
  <c r="D131" i="1"/>
  <c r="D69" i="1"/>
  <c r="D21" i="1"/>
  <c r="D309" i="1"/>
  <c r="D245" i="1"/>
  <c r="D181" i="1"/>
  <c r="D125" i="1"/>
  <c r="D61" i="1"/>
  <c r="D19" i="1"/>
  <c r="AE18" i="1"/>
  <c r="AD19" i="1"/>
  <c r="AF18" i="1"/>
  <c r="Y12" i="1"/>
  <c r="Z12" i="1" s="1"/>
  <c r="C20" i="1"/>
  <c r="W13" i="1"/>
  <c r="V14" i="1"/>
  <c r="AH18" i="1" l="1"/>
  <c r="AI18" i="1" s="1"/>
  <c r="AG18" i="1"/>
  <c r="AE19" i="1" s="1"/>
  <c r="C21" i="1"/>
  <c r="AD20" i="1"/>
  <c r="AF19" i="1"/>
  <c r="V15" i="1"/>
  <c r="W14" i="1"/>
  <c r="Y13" i="1"/>
  <c r="Z13" i="1" s="1"/>
  <c r="AH19" i="1" l="1"/>
  <c r="AG19" i="1"/>
  <c r="AE20" i="1" s="1"/>
  <c r="AI19" i="1"/>
  <c r="AD21" i="1"/>
  <c r="AF20" i="1"/>
  <c r="Y14" i="1"/>
  <c r="Z14" i="1" s="1"/>
  <c r="V16" i="1"/>
  <c r="W15" i="1"/>
  <c r="C22" i="1"/>
  <c r="V17" i="1" l="1"/>
  <c r="W16" i="1"/>
  <c r="Y15" i="1"/>
  <c r="Z15" i="1" s="1"/>
  <c r="AH20" i="1"/>
  <c r="AI20" i="1" s="1"/>
  <c r="AG20" i="1"/>
  <c r="AE21" i="1" s="1"/>
  <c r="AD22" i="1"/>
  <c r="AF21" i="1"/>
  <c r="C23" i="1"/>
  <c r="C24" i="1" l="1"/>
  <c r="AH21" i="1"/>
  <c r="AI21" i="1" s="1"/>
  <c r="AG21" i="1"/>
  <c r="AE22" i="1" s="1"/>
  <c r="Y16" i="1"/>
  <c r="Z16" i="1" s="1"/>
  <c r="AD23" i="1"/>
  <c r="AF22" i="1"/>
  <c r="W17" i="1"/>
  <c r="V18" i="1"/>
  <c r="V19" i="1" l="1"/>
  <c r="W18" i="1"/>
  <c r="AH22" i="1"/>
  <c r="AI22" i="1" s="1"/>
  <c r="AG22" i="1"/>
  <c r="AE23" i="1" s="1"/>
  <c r="Y17" i="1"/>
  <c r="Z17" i="1" s="1"/>
  <c r="C25" i="1"/>
  <c r="AD24" i="1"/>
  <c r="AF23" i="1"/>
  <c r="Y18" i="1" l="1"/>
  <c r="Z18" i="1"/>
  <c r="V20" i="1"/>
  <c r="W20" i="1" s="1"/>
  <c r="W19" i="1"/>
  <c r="AH23" i="1"/>
  <c r="AI23" i="1" s="1"/>
  <c r="AG23" i="1"/>
  <c r="AE24" i="1" s="1"/>
  <c r="AB23" i="1"/>
  <c r="AD25" i="1"/>
  <c r="AF24" i="1"/>
  <c r="C26" i="1"/>
  <c r="AH24" i="1" l="1"/>
  <c r="AI24" i="1" s="1"/>
  <c r="AG24" i="1"/>
  <c r="AE25" i="1" s="1"/>
  <c r="Y20" i="1"/>
  <c r="Z20" i="1" s="1"/>
  <c r="U23" i="1"/>
  <c r="C27" i="1"/>
  <c r="Y19" i="1"/>
  <c r="Z19" i="1" s="1"/>
  <c r="AF25" i="1"/>
  <c r="AD26" i="1"/>
  <c r="AD27" i="1" l="1"/>
  <c r="AF26" i="1"/>
  <c r="AH25" i="1"/>
  <c r="AI25" i="1" s="1"/>
  <c r="AG25" i="1"/>
  <c r="AE26" i="1" s="1"/>
  <c r="C28" i="1"/>
  <c r="C29" i="1" l="1"/>
  <c r="AH26" i="1"/>
  <c r="AI26" i="1" s="1"/>
  <c r="AG26" i="1"/>
  <c r="AE27" i="1" s="1"/>
  <c r="AD28" i="1"/>
  <c r="AF27" i="1"/>
  <c r="AD29" i="1" l="1"/>
  <c r="AF28" i="1"/>
  <c r="C30" i="1"/>
  <c r="AH27" i="1"/>
  <c r="AI27" i="1" s="1"/>
  <c r="AG27" i="1"/>
  <c r="AE28" i="1" s="1"/>
  <c r="AG28" i="1" l="1"/>
  <c r="AE29" i="1" s="1"/>
  <c r="AH28" i="1"/>
  <c r="AI28" i="1" s="1"/>
  <c r="C31" i="1"/>
  <c r="AD30" i="1"/>
  <c r="AF29" i="1"/>
  <c r="AH29" i="1" l="1"/>
  <c r="AI29" i="1" s="1"/>
  <c r="AG29" i="1"/>
  <c r="AE30" i="1" s="1"/>
  <c r="AD31" i="1"/>
  <c r="AF30" i="1"/>
  <c r="C32" i="1"/>
  <c r="C33" i="1" l="1"/>
  <c r="AH30" i="1"/>
  <c r="AI30" i="1" s="1"/>
  <c r="AG30" i="1"/>
  <c r="AE31" i="1" s="1"/>
  <c r="AD32" i="1"/>
  <c r="AF31" i="1"/>
  <c r="C34" i="1" l="1"/>
  <c r="AF32" i="1"/>
  <c r="AD33" i="1"/>
  <c r="AH31" i="1"/>
  <c r="AI31" i="1" s="1"/>
  <c r="AG31" i="1"/>
  <c r="AE32" i="1" s="1"/>
  <c r="AF33" i="1" l="1"/>
  <c r="AD34" i="1"/>
  <c r="C35" i="1"/>
  <c r="AH32" i="1"/>
  <c r="AI32" i="1" s="1"/>
  <c r="AG32" i="1"/>
  <c r="AE33" i="1" s="1"/>
  <c r="C36" i="1" l="1"/>
  <c r="AF34" i="1"/>
  <c r="AD35" i="1"/>
  <c r="AH33" i="1"/>
  <c r="AI33" i="1" s="1"/>
  <c r="AG33" i="1"/>
  <c r="AE34" i="1" s="1"/>
  <c r="AD36" i="1" l="1"/>
  <c r="AF35" i="1"/>
  <c r="AH34" i="1"/>
  <c r="AI34" i="1" s="1"/>
  <c r="AG34" i="1"/>
  <c r="AE35" i="1" s="1"/>
  <c r="C37" i="1"/>
  <c r="C38" i="1" l="1"/>
  <c r="AG35" i="1"/>
  <c r="AE36" i="1" s="1"/>
  <c r="AH35" i="1"/>
  <c r="AI35" i="1" s="1"/>
  <c r="AB35" i="1"/>
  <c r="AD37" i="1"/>
  <c r="AF36" i="1"/>
  <c r="AH36" i="1" l="1"/>
  <c r="AI36" i="1" s="1"/>
  <c r="AG36" i="1"/>
  <c r="AE37" i="1" s="1"/>
  <c r="C39" i="1"/>
  <c r="AD38" i="1"/>
  <c r="AF37" i="1"/>
  <c r="C40" i="1" l="1"/>
  <c r="AH37" i="1"/>
  <c r="AI37" i="1" s="1"/>
  <c r="AG37" i="1"/>
  <c r="AE38" i="1" s="1"/>
  <c r="AF38" i="1"/>
  <c r="AD39" i="1"/>
  <c r="AD40" i="1" l="1"/>
  <c r="AF39" i="1"/>
  <c r="C41" i="1"/>
  <c r="AH38" i="1"/>
  <c r="AI38" i="1" s="1"/>
  <c r="AG38" i="1"/>
  <c r="AE39" i="1" s="1"/>
  <c r="C42" i="1" l="1"/>
  <c r="AF40" i="1"/>
  <c r="AD41" i="1"/>
  <c r="AH39" i="1"/>
  <c r="AI39" i="1" s="1"/>
  <c r="AG39" i="1"/>
  <c r="AE40" i="1" s="1"/>
  <c r="AH40" i="1" l="1"/>
  <c r="AI40" i="1" s="1"/>
  <c r="AG40" i="1"/>
  <c r="AE41" i="1" s="1"/>
  <c r="AD42" i="1"/>
  <c r="AF41" i="1"/>
  <c r="C43" i="1"/>
  <c r="C44" i="1" l="1"/>
  <c r="AH41" i="1"/>
  <c r="AI41" i="1" s="1"/>
  <c r="AG41" i="1"/>
  <c r="AE42" i="1" s="1"/>
  <c r="AD43" i="1"/>
  <c r="AF42" i="1"/>
  <c r="AF43" i="1" l="1"/>
  <c r="AD44" i="1"/>
  <c r="C45" i="1"/>
  <c r="AH42" i="1"/>
  <c r="AI42" i="1"/>
  <c r="AG42" i="1"/>
  <c r="AE43" i="1" s="1"/>
  <c r="AD45" i="1" l="1"/>
  <c r="AF44" i="1"/>
  <c r="C46" i="1"/>
  <c r="AH43" i="1"/>
  <c r="AI43" i="1" s="1"/>
  <c r="AG43" i="1"/>
  <c r="AE44" i="1" s="1"/>
  <c r="C47" i="1" l="1"/>
  <c r="AH44" i="1"/>
  <c r="AI44" i="1" s="1"/>
  <c r="AG44" i="1"/>
  <c r="AE45" i="1" s="1"/>
  <c r="AD46" i="1"/>
  <c r="AF45" i="1"/>
  <c r="AD47" i="1" l="1"/>
  <c r="AF46" i="1"/>
  <c r="C48" i="1"/>
  <c r="AH45" i="1"/>
  <c r="AI45" i="1" s="1"/>
  <c r="AG45" i="1"/>
  <c r="AE46" i="1" s="1"/>
  <c r="AG46" i="1" l="1"/>
  <c r="AE47" i="1" s="1"/>
  <c r="AH46" i="1"/>
  <c r="AI46" i="1" s="1"/>
  <c r="AF47" i="1"/>
  <c r="AD48" i="1"/>
  <c r="C49" i="1"/>
  <c r="AH47" i="1" l="1"/>
  <c r="AI47" i="1" s="1"/>
  <c r="AG47" i="1"/>
  <c r="AE48" i="1" s="1"/>
  <c r="AB47" i="1"/>
  <c r="C50" i="1"/>
  <c r="AF48" i="1"/>
  <c r="AD49" i="1"/>
  <c r="C51" i="1" l="1"/>
  <c r="AH48" i="1"/>
  <c r="AI48" i="1" s="1"/>
  <c r="AG48" i="1"/>
  <c r="AE49" i="1" s="1"/>
  <c r="AD50" i="1"/>
  <c r="AF49" i="1"/>
  <c r="AH49" i="1" l="1"/>
  <c r="AI49" i="1" s="1"/>
  <c r="AG49" i="1"/>
  <c r="AE50" i="1" s="1"/>
  <c r="C52" i="1"/>
  <c r="AD51" i="1"/>
  <c r="AF50" i="1"/>
  <c r="AH50" i="1" l="1"/>
  <c r="AI50" i="1"/>
  <c r="AG50" i="1"/>
  <c r="AE51" i="1" s="1"/>
  <c r="AF51" i="1"/>
  <c r="AD52" i="1"/>
  <c r="C53" i="1"/>
  <c r="C54" i="1" l="1"/>
  <c r="AD53" i="1"/>
  <c r="AF52" i="1"/>
  <c r="AH51" i="1"/>
  <c r="AI51" i="1" s="1"/>
  <c r="AG51" i="1"/>
  <c r="AE52" i="1" s="1"/>
  <c r="C55" i="1" l="1"/>
  <c r="AH52" i="1"/>
  <c r="AI52" i="1" s="1"/>
  <c r="AG52" i="1"/>
  <c r="AE53" i="1" s="1"/>
  <c r="AD54" i="1"/>
  <c r="AF53" i="1"/>
  <c r="AH53" i="1" l="1"/>
  <c r="AI53" i="1"/>
  <c r="AG53" i="1"/>
  <c r="AE54" i="1" s="1"/>
  <c r="AF54" i="1"/>
  <c r="AD55" i="1"/>
  <c r="C56" i="1"/>
  <c r="C57" i="1" l="1"/>
  <c r="AD56" i="1"/>
  <c r="AF55" i="1"/>
  <c r="AH54" i="1"/>
  <c r="AI54" i="1" s="1"/>
  <c r="AG54" i="1"/>
  <c r="AE55" i="1" s="1"/>
  <c r="AH55" i="1" l="1"/>
  <c r="AI55" i="1" s="1"/>
  <c r="AG55" i="1"/>
  <c r="AE56" i="1" s="1"/>
  <c r="C58" i="1"/>
  <c r="AF56" i="1"/>
  <c r="AD57" i="1"/>
  <c r="AH56" i="1" l="1"/>
  <c r="AI56" i="1" s="1"/>
  <c r="AG56" i="1"/>
  <c r="AE57" i="1" s="1"/>
  <c r="AF57" i="1"/>
  <c r="AD58" i="1"/>
  <c r="C59" i="1"/>
  <c r="AH57" i="1" l="1"/>
  <c r="AI57" i="1" s="1"/>
  <c r="AG57" i="1"/>
  <c r="AE58" i="1"/>
  <c r="C60" i="1"/>
  <c r="AF58" i="1"/>
  <c r="AD59" i="1"/>
  <c r="AH58" i="1" l="1"/>
  <c r="AI58" i="1"/>
  <c r="AG58" i="1"/>
  <c r="AD60" i="1"/>
  <c r="AF59" i="1"/>
  <c r="AE59" i="1"/>
  <c r="C61" i="1"/>
  <c r="C62" i="1" l="1"/>
  <c r="AH59" i="1"/>
  <c r="AI59" i="1" s="1"/>
  <c r="AG59" i="1"/>
  <c r="AE60" i="1" s="1"/>
  <c r="AB59" i="1"/>
  <c r="AF60" i="1"/>
  <c r="AD61" i="1"/>
  <c r="C63" i="1" l="1"/>
  <c r="AD62" i="1"/>
  <c r="AF61" i="1"/>
  <c r="AH60" i="1"/>
  <c r="AI60" i="1" s="1"/>
  <c r="AG60" i="1"/>
  <c r="AE61" i="1" s="1"/>
  <c r="C64" i="1" l="1"/>
  <c r="AH61" i="1"/>
  <c r="AI61" i="1" s="1"/>
  <c r="AG61" i="1"/>
  <c r="AE62" i="1" s="1"/>
  <c r="AF62" i="1"/>
  <c r="AD63" i="1"/>
  <c r="AD64" i="1" l="1"/>
  <c r="AF63" i="1"/>
  <c r="C65" i="1"/>
  <c r="AH62" i="1"/>
  <c r="AI62" i="1" s="1"/>
  <c r="AG62" i="1"/>
  <c r="AE63" i="1" s="1"/>
  <c r="C66" i="1" l="1"/>
  <c r="AH63" i="1"/>
  <c r="AI63" i="1" s="1"/>
  <c r="AG63" i="1"/>
  <c r="AE64" i="1" s="1"/>
  <c r="AF64" i="1"/>
  <c r="AD65" i="1"/>
  <c r="AD66" i="1" l="1"/>
  <c r="AF65" i="1"/>
  <c r="C67" i="1"/>
  <c r="AH64" i="1"/>
  <c r="AI64" i="1" s="1"/>
  <c r="AG64" i="1"/>
  <c r="AE65" i="1" s="1"/>
  <c r="AH65" i="1" l="1"/>
  <c r="AI65" i="1" s="1"/>
  <c r="AG65" i="1"/>
  <c r="AE66" i="1" s="1"/>
  <c r="AD67" i="1"/>
  <c r="AF66" i="1"/>
  <c r="C68" i="1"/>
  <c r="AF67" i="1" l="1"/>
  <c r="AD68" i="1"/>
  <c r="AH66" i="1"/>
  <c r="AI66" i="1" s="1"/>
  <c r="AG66" i="1"/>
  <c r="AE67" i="1" s="1"/>
  <c r="C69" i="1"/>
  <c r="C70" i="1" l="1"/>
  <c r="AD69" i="1"/>
  <c r="AF68" i="1"/>
  <c r="AH67" i="1"/>
  <c r="AI67" i="1" s="1"/>
  <c r="AG67" i="1"/>
  <c r="AE68" i="1" s="1"/>
  <c r="AH68" i="1" l="1"/>
  <c r="AI68" i="1" s="1"/>
  <c r="AG68" i="1"/>
  <c r="AE69" i="1" s="1"/>
  <c r="AD70" i="1"/>
  <c r="AF69" i="1"/>
  <c r="C71" i="1"/>
  <c r="C72" i="1" l="1"/>
  <c r="AH69" i="1"/>
  <c r="AI69" i="1" s="1"/>
  <c r="AG69" i="1"/>
  <c r="AE70" i="1" s="1"/>
  <c r="AD71" i="1"/>
  <c r="AF70" i="1"/>
  <c r="AH70" i="1" l="1"/>
  <c r="AI70" i="1" s="1"/>
  <c r="AG70" i="1"/>
  <c r="AE71" i="1" s="1"/>
  <c r="AF71" i="1"/>
  <c r="AD72" i="1"/>
  <c r="C73" i="1"/>
  <c r="AD73" i="1" l="1"/>
  <c r="AF72" i="1"/>
  <c r="C74" i="1"/>
  <c r="AH71" i="1"/>
  <c r="AI71" i="1" s="1"/>
  <c r="AG71" i="1"/>
  <c r="AE72" i="1" s="1"/>
  <c r="C75" i="1" l="1"/>
  <c r="AH72" i="1"/>
  <c r="AI72" i="1" s="1"/>
  <c r="AG72" i="1"/>
  <c r="AE73" i="1" s="1"/>
  <c r="AF73" i="1"/>
  <c r="AD74" i="1"/>
  <c r="AH73" i="1" l="1"/>
  <c r="AI73" i="1" s="1"/>
  <c r="AG73" i="1"/>
  <c r="AE74" i="1" s="1"/>
  <c r="AD75" i="1"/>
  <c r="AF74" i="1"/>
  <c r="C76" i="1"/>
  <c r="C77" i="1" l="1"/>
  <c r="AH74" i="1"/>
  <c r="AI74" i="1" s="1"/>
  <c r="AG74" i="1"/>
  <c r="AE75" i="1" s="1"/>
  <c r="AF75" i="1"/>
  <c r="AD76" i="1"/>
  <c r="AF76" i="1" l="1"/>
  <c r="AD77" i="1"/>
  <c r="AH75" i="1"/>
  <c r="AI75" i="1" s="1"/>
  <c r="AG75" i="1"/>
  <c r="AE76" i="1" s="1"/>
  <c r="C78" i="1"/>
  <c r="C79" i="1" l="1"/>
  <c r="AD78" i="1"/>
  <c r="AF77" i="1"/>
  <c r="AH76" i="1"/>
  <c r="AI76" i="1" s="1"/>
  <c r="AG76" i="1"/>
  <c r="AE77" i="1" s="1"/>
  <c r="AF78" i="1" l="1"/>
  <c r="AD79" i="1"/>
  <c r="C80" i="1"/>
  <c r="AH77" i="1"/>
  <c r="AI77" i="1" s="1"/>
  <c r="AG77" i="1"/>
  <c r="AE78" i="1" s="1"/>
  <c r="AH78" i="1" l="1"/>
  <c r="AI78" i="1" s="1"/>
  <c r="AG78" i="1"/>
  <c r="AE79" i="1" s="1"/>
  <c r="AD80" i="1"/>
  <c r="AF79" i="1"/>
  <c r="C81" i="1"/>
  <c r="C82" i="1" l="1"/>
  <c r="AH79" i="1"/>
  <c r="AI79" i="1" s="1"/>
  <c r="AG79" i="1"/>
  <c r="AE80" i="1" s="1"/>
  <c r="AD81" i="1"/>
  <c r="AF80" i="1"/>
  <c r="AH80" i="1" l="1"/>
  <c r="AI80" i="1" s="1"/>
  <c r="AG80" i="1"/>
  <c r="AE81" i="1" s="1"/>
  <c r="AF81" i="1"/>
  <c r="AD82" i="1"/>
  <c r="C83" i="1"/>
  <c r="C84" i="1" l="1"/>
  <c r="AD83" i="1"/>
  <c r="AF82" i="1"/>
  <c r="AH81" i="1"/>
  <c r="AI81" i="1" s="1"/>
  <c r="AG81" i="1"/>
  <c r="AE82" i="1" s="1"/>
  <c r="C85" i="1" l="1"/>
  <c r="AD84" i="1"/>
  <c r="AF83" i="1"/>
  <c r="AH82" i="1"/>
  <c r="AI82" i="1" s="1"/>
  <c r="AG82" i="1"/>
  <c r="AE83" i="1" s="1"/>
  <c r="C86" i="1" l="1"/>
  <c r="AH83" i="1"/>
  <c r="AI83" i="1" s="1"/>
  <c r="AG83" i="1"/>
  <c r="AE84" i="1" s="1"/>
  <c r="AD85" i="1"/>
  <c r="AF84" i="1"/>
  <c r="AH84" i="1" l="1"/>
  <c r="AI84" i="1" s="1"/>
  <c r="AG84" i="1"/>
  <c r="AE85" i="1" s="1"/>
  <c r="AD86" i="1"/>
  <c r="AF85" i="1"/>
  <c r="C87" i="1"/>
  <c r="AH85" i="1" l="1"/>
  <c r="AI85" i="1" s="1"/>
  <c r="AG85" i="1"/>
  <c r="AE86" i="1" s="1"/>
  <c r="AF86" i="1"/>
  <c r="AD87" i="1"/>
  <c r="C88" i="1"/>
  <c r="C89" i="1" l="1"/>
  <c r="AD88" i="1"/>
  <c r="AF87" i="1"/>
  <c r="AH86" i="1"/>
  <c r="AI86" i="1" s="1"/>
  <c r="AG86" i="1"/>
  <c r="AE87" i="1" s="1"/>
  <c r="AH87" i="1" l="1"/>
  <c r="AI87" i="1" s="1"/>
  <c r="AG87" i="1"/>
  <c r="AE88" i="1" s="1"/>
  <c r="AD89" i="1"/>
  <c r="AF88" i="1"/>
  <c r="C90" i="1"/>
  <c r="C91" i="1" l="1"/>
  <c r="AH88" i="1"/>
  <c r="AI88" i="1" s="1"/>
  <c r="AG88" i="1"/>
  <c r="AE89" i="1" s="1"/>
  <c r="AF89" i="1"/>
  <c r="AD90" i="1"/>
  <c r="AF90" i="1" l="1"/>
  <c r="AD91" i="1"/>
  <c r="C92" i="1"/>
  <c r="AH89" i="1"/>
  <c r="AI89" i="1" s="1"/>
  <c r="AG89" i="1"/>
  <c r="AE90" i="1" s="1"/>
  <c r="C93" i="1" l="1"/>
  <c r="AH90" i="1"/>
  <c r="AI90" i="1" s="1"/>
  <c r="AG90" i="1"/>
  <c r="AE91" i="1" s="1"/>
  <c r="AF91" i="1"/>
  <c r="AD92" i="1"/>
  <c r="C94" i="1" l="1"/>
  <c r="AF92" i="1"/>
  <c r="AD93" i="1"/>
  <c r="AH91" i="1"/>
  <c r="AI91" i="1" s="1"/>
  <c r="AG91" i="1"/>
  <c r="AE92" i="1" s="1"/>
  <c r="C95" i="1" l="1"/>
  <c r="AF93" i="1"/>
  <c r="AD94" i="1"/>
  <c r="AH92" i="1"/>
  <c r="AI92" i="1" s="1"/>
  <c r="AG92" i="1"/>
  <c r="AE93" i="1" s="1"/>
  <c r="C96" i="1" l="1"/>
  <c r="AD95" i="1"/>
  <c r="AF94" i="1"/>
  <c r="AH93" i="1"/>
  <c r="AI93" i="1" s="1"/>
  <c r="AG93" i="1"/>
  <c r="AE94" i="1" s="1"/>
  <c r="AD96" i="1" l="1"/>
  <c r="AF95" i="1"/>
  <c r="C97" i="1"/>
  <c r="AH94" i="1"/>
  <c r="AI94" i="1" s="1"/>
  <c r="AG94" i="1"/>
  <c r="AE95" i="1" s="1"/>
  <c r="AH95" i="1" l="1"/>
  <c r="AI95" i="1" s="1"/>
  <c r="AG95" i="1"/>
  <c r="AE96" i="1" s="1"/>
  <c r="AD97" i="1"/>
  <c r="AF96" i="1"/>
  <c r="C98" i="1"/>
  <c r="C99" i="1" l="1"/>
  <c r="AH96" i="1"/>
  <c r="AI96" i="1" s="1"/>
  <c r="AG96" i="1"/>
  <c r="AE97" i="1" s="1"/>
  <c r="AF97" i="1"/>
  <c r="AD98" i="1"/>
  <c r="AH97" i="1" l="1"/>
  <c r="AI97" i="1" s="1"/>
  <c r="AG97" i="1"/>
  <c r="AE98" i="1" s="1"/>
  <c r="AD99" i="1"/>
  <c r="AF98" i="1"/>
  <c r="C100" i="1"/>
  <c r="AD100" i="1" l="1"/>
  <c r="AF99" i="1"/>
  <c r="C101" i="1"/>
  <c r="AH98" i="1"/>
  <c r="AI98" i="1" s="1"/>
  <c r="AG98" i="1"/>
  <c r="AE99" i="1" s="1"/>
  <c r="AH99" i="1" l="1"/>
  <c r="AI99" i="1" s="1"/>
  <c r="AG99" i="1"/>
  <c r="AE100" i="1" s="1"/>
  <c r="C102" i="1"/>
  <c r="AF100" i="1"/>
  <c r="AD101" i="1"/>
  <c r="AF101" i="1" l="1"/>
  <c r="AD102" i="1"/>
  <c r="AH100" i="1"/>
  <c r="AI100" i="1" s="1"/>
  <c r="AG100" i="1"/>
  <c r="AE101" i="1" s="1"/>
  <c r="C103" i="1"/>
  <c r="AH101" i="1" l="1"/>
  <c r="AI101" i="1" s="1"/>
  <c r="AG101" i="1"/>
  <c r="AE102" i="1" s="1"/>
  <c r="AD103" i="1"/>
  <c r="AF102" i="1"/>
  <c r="C104" i="1"/>
  <c r="AF103" i="1" l="1"/>
  <c r="AD104" i="1"/>
  <c r="C105" i="1"/>
  <c r="AH102" i="1"/>
  <c r="AI102" i="1" s="1"/>
  <c r="AG102" i="1"/>
  <c r="AE103" i="1" s="1"/>
  <c r="AD105" i="1" l="1"/>
  <c r="AF104" i="1"/>
  <c r="AH103" i="1"/>
  <c r="AI103" i="1" s="1"/>
  <c r="AG103" i="1"/>
  <c r="AE104" i="1" s="1"/>
  <c r="C106" i="1"/>
  <c r="C107" i="1" l="1"/>
  <c r="AH104" i="1"/>
  <c r="AI104" i="1" s="1"/>
  <c r="AG104" i="1"/>
  <c r="AE105" i="1" s="1"/>
  <c r="AF105" i="1"/>
  <c r="AD106" i="1"/>
  <c r="AD107" i="1" l="1"/>
  <c r="AF106" i="1"/>
  <c r="AH105" i="1"/>
  <c r="AI105" i="1"/>
  <c r="AG105" i="1"/>
  <c r="AE106" i="1" s="1"/>
  <c r="C108" i="1"/>
  <c r="AH106" i="1" l="1"/>
  <c r="AI106" i="1" s="1"/>
  <c r="AG106" i="1"/>
  <c r="AE107" i="1" s="1"/>
  <c r="AD108" i="1"/>
  <c r="AF107" i="1"/>
  <c r="C109" i="1"/>
  <c r="C110" i="1" l="1"/>
  <c r="AH107" i="1"/>
  <c r="AI107" i="1"/>
  <c r="AG107" i="1"/>
  <c r="AE108" i="1" s="1"/>
  <c r="AD109" i="1"/>
  <c r="AF108" i="1"/>
  <c r="AH108" i="1" l="1"/>
  <c r="AI108" i="1" s="1"/>
  <c r="AG108" i="1"/>
  <c r="AE109" i="1" s="1"/>
  <c r="C111" i="1"/>
  <c r="AD110" i="1"/>
  <c r="AF109" i="1"/>
  <c r="C112" i="1" l="1"/>
  <c r="AH109" i="1"/>
  <c r="AI109" i="1" s="1"/>
  <c r="AG109" i="1"/>
  <c r="AE110" i="1" s="1"/>
  <c r="AF110" i="1"/>
  <c r="AD111" i="1"/>
  <c r="C113" i="1" l="1"/>
  <c r="AF111" i="1"/>
  <c r="AD112" i="1"/>
  <c r="AH110" i="1"/>
  <c r="AI110" i="1" s="1"/>
  <c r="AG110" i="1"/>
  <c r="AE111" i="1" s="1"/>
  <c r="AD113" i="1" l="1"/>
  <c r="AF112" i="1"/>
  <c r="C114" i="1"/>
  <c r="AH111" i="1"/>
  <c r="AI111" i="1" s="1"/>
  <c r="AG111" i="1"/>
  <c r="AE112" i="1" s="1"/>
  <c r="AF113" i="1" l="1"/>
  <c r="AD114" i="1"/>
  <c r="C115" i="1"/>
  <c r="AH112" i="1"/>
  <c r="AI112" i="1" s="1"/>
  <c r="AG112" i="1"/>
  <c r="AE113" i="1" s="1"/>
  <c r="AD115" i="1" l="1"/>
  <c r="AF114" i="1"/>
  <c r="AH113" i="1"/>
  <c r="AI113" i="1"/>
  <c r="AG113" i="1"/>
  <c r="AE114" i="1" s="1"/>
  <c r="C116" i="1"/>
  <c r="AH114" i="1" l="1"/>
  <c r="AI114" i="1" s="1"/>
  <c r="AG114" i="1"/>
  <c r="AE115" i="1" s="1"/>
  <c r="C117" i="1"/>
  <c r="AD116" i="1"/>
  <c r="AF115" i="1"/>
  <c r="AH115" i="1" l="1"/>
  <c r="AI115" i="1" s="1"/>
  <c r="AG115" i="1"/>
  <c r="AE116" i="1" s="1"/>
  <c r="AD117" i="1"/>
  <c r="AF116" i="1"/>
  <c r="C118" i="1"/>
  <c r="C119" i="1" l="1"/>
  <c r="AH116" i="1"/>
  <c r="AI116" i="1" s="1"/>
  <c r="AG116" i="1"/>
  <c r="AE117" i="1" s="1"/>
  <c r="AD118" i="1"/>
  <c r="AF117" i="1"/>
  <c r="C120" i="1" l="1"/>
  <c r="AF118" i="1"/>
  <c r="AD119" i="1"/>
  <c r="AH117" i="1"/>
  <c r="AI117" i="1" s="1"/>
  <c r="AG117" i="1"/>
  <c r="AE118" i="1" s="1"/>
  <c r="C121" i="1" l="1"/>
  <c r="AD120" i="1"/>
  <c r="AF119" i="1"/>
  <c r="AH118" i="1"/>
  <c r="AI118" i="1" s="1"/>
  <c r="AG118" i="1"/>
  <c r="AE119" i="1" s="1"/>
  <c r="C122" i="1" l="1"/>
  <c r="AH119" i="1"/>
  <c r="AI119" i="1" s="1"/>
  <c r="AG119" i="1"/>
  <c r="AE120" i="1" s="1"/>
  <c r="AD121" i="1"/>
  <c r="AF120" i="1"/>
  <c r="C123" i="1" l="1"/>
  <c r="AH120" i="1"/>
  <c r="AI120" i="1"/>
  <c r="AG120" i="1"/>
  <c r="AE121" i="1" s="1"/>
  <c r="AD122" i="1"/>
  <c r="AF121" i="1"/>
  <c r="C124" i="1" l="1"/>
  <c r="AH121" i="1"/>
  <c r="AI121" i="1" s="1"/>
  <c r="AG121" i="1"/>
  <c r="AE122" i="1" s="1"/>
  <c r="AD123" i="1"/>
  <c r="AF122" i="1"/>
  <c r="AH122" i="1" l="1"/>
  <c r="AI122" i="1" s="1"/>
  <c r="AG122" i="1"/>
  <c r="AE123" i="1" s="1"/>
  <c r="AF123" i="1"/>
  <c r="AD124" i="1"/>
  <c r="C125" i="1"/>
  <c r="AD125" i="1" l="1"/>
  <c r="AF124" i="1"/>
  <c r="AH123" i="1"/>
  <c r="AI123" i="1" s="1"/>
  <c r="AG123" i="1"/>
  <c r="AE124" i="1" s="1"/>
  <c r="C126" i="1"/>
  <c r="AH124" i="1" l="1"/>
  <c r="AI124" i="1" s="1"/>
  <c r="AG124" i="1"/>
  <c r="AE125" i="1" s="1"/>
  <c r="AD126" i="1"/>
  <c r="AF125" i="1"/>
  <c r="C127" i="1"/>
  <c r="AF126" i="1" l="1"/>
  <c r="AD127" i="1"/>
  <c r="C128" i="1"/>
  <c r="AH125" i="1"/>
  <c r="AI125" i="1" s="1"/>
  <c r="AG125" i="1"/>
  <c r="AE126" i="1" s="1"/>
  <c r="C129" i="1" l="1"/>
  <c r="AF127" i="1"/>
  <c r="AD128" i="1"/>
  <c r="AH126" i="1"/>
  <c r="AI126" i="1" s="1"/>
  <c r="AG126" i="1"/>
  <c r="AE127" i="1" s="1"/>
  <c r="C130" i="1" l="1"/>
  <c r="AD129" i="1"/>
  <c r="AF128" i="1"/>
  <c r="AH127" i="1"/>
  <c r="AI127" i="1" s="1"/>
  <c r="AG127" i="1"/>
  <c r="AE128" i="1" s="1"/>
  <c r="AH128" i="1" l="1"/>
  <c r="AI128" i="1"/>
  <c r="AG128" i="1"/>
  <c r="AE129" i="1" s="1"/>
  <c r="AD130" i="1"/>
  <c r="AF129" i="1"/>
  <c r="C131" i="1"/>
  <c r="AH129" i="1" l="1"/>
  <c r="AI129" i="1" s="1"/>
  <c r="AG129" i="1"/>
  <c r="AE130" i="1" s="1"/>
  <c r="AD131" i="1"/>
  <c r="AF130" i="1"/>
  <c r="C132" i="1"/>
  <c r="AH130" i="1" l="1"/>
  <c r="AI130" i="1" s="1"/>
  <c r="AG130" i="1"/>
  <c r="AE131" i="1" s="1"/>
  <c r="AF131" i="1"/>
  <c r="AD132" i="1"/>
  <c r="C133" i="1"/>
  <c r="AH131" i="1" l="1"/>
  <c r="AI131" i="1" s="1"/>
  <c r="AG131" i="1"/>
  <c r="AE132" i="1" s="1"/>
  <c r="C134" i="1"/>
  <c r="AF132" i="1"/>
  <c r="AD133" i="1"/>
  <c r="C135" i="1" l="1"/>
  <c r="AD134" i="1"/>
  <c r="AF133" i="1"/>
  <c r="AH132" i="1"/>
  <c r="AI132" i="1" s="1"/>
  <c r="AG132" i="1"/>
  <c r="AE133" i="1" s="1"/>
  <c r="AH133" i="1" l="1"/>
  <c r="AI133" i="1" s="1"/>
  <c r="AG133" i="1"/>
  <c r="AE134" i="1" s="1"/>
  <c r="AD135" i="1"/>
  <c r="AF134" i="1"/>
  <c r="C136" i="1"/>
  <c r="C137" i="1" l="1"/>
  <c r="AH134" i="1"/>
  <c r="AI134" i="1" s="1"/>
  <c r="AG134" i="1"/>
  <c r="AE135" i="1" s="1"/>
  <c r="AD136" i="1"/>
  <c r="AF135" i="1"/>
  <c r="C138" i="1" l="1"/>
  <c r="AH135" i="1"/>
  <c r="AI135" i="1" s="1"/>
  <c r="AG135" i="1"/>
  <c r="AE136" i="1" s="1"/>
  <c r="AF136" i="1"/>
  <c r="AD137" i="1"/>
  <c r="AD138" i="1" l="1"/>
  <c r="AF137" i="1"/>
  <c r="AH136" i="1"/>
  <c r="AI136" i="1" s="1"/>
  <c r="AG136" i="1"/>
  <c r="AE137" i="1" s="1"/>
  <c r="C139" i="1"/>
  <c r="C140" i="1" l="1"/>
  <c r="AH137" i="1"/>
  <c r="AI137" i="1" s="1"/>
  <c r="AG137" i="1"/>
  <c r="AE138" i="1" s="1"/>
  <c r="AD139" i="1"/>
  <c r="AF138" i="1"/>
  <c r="AH138" i="1" l="1"/>
  <c r="AI138" i="1"/>
  <c r="AG138" i="1"/>
  <c r="AE139" i="1" s="1"/>
  <c r="AF139" i="1"/>
  <c r="AD140" i="1"/>
  <c r="C141" i="1"/>
  <c r="AD141" i="1" l="1"/>
  <c r="AF140" i="1"/>
  <c r="C142" i="1"/>
  <c r="AH139" i="1"/>
  <c r="AI139" i="1" s="1"/>
  <c r="AG139" i="1"/>
  <c r="AE140" i="1" s="1"/>
  <c r="C143" i="1" l="1"/>
  <c r="AH140" i="1"/>
  <c r="AI140" i="1" s="1"/>
  <c r="AG140" i="1"/>
  <c r="AE141" i="1" s="1"/>
  <c r="AD142" i="1"/>
  <c r="AF141" i="1"/>
  <c r="AH141" i="1" l="1"/>
  <c r="AI141" i="1"/>
  <c r="AG141" i="1"/>
  <c r="AE142" i="1" s="1"/>
  <c r="AD143" i="1"/>
  <c r="AF142" i="1"/>
  <c r="C144" i="1"/>
  <c r="C145" i="1" l="1"/>
  <c r="AH142" i="1"/>
  <c r="AI142" i="1" s="1"/>
  <c r="AG142" i="1"/>
  <c r="AE143" i="1" s="1"/>
  <c r="AF143" i="1"/>
  <c r="AD144" i="1"/>
  <c r="C146" i="1" l="1"/>
  <c r="AF144" i="1"/>
  <c r="AD145" i="1"/>
  <c r="AH143" i="1"/>
  <c r="AI143" i="1" s="1"/>
  <c r="AG143" i="1"/>
  <c r="AE144" i="1" s="1"/>
  <c r="AH144" i="1" l="1"/>
  <c r="AI144" i="1" s="1"/>
  <c r="AG144" i="1"/>
  <c r="AE145" i="1" s="1"/>
  <c r="C147" i="1"/>
  <c r="AF145" i="1"/>
  <c r="AD146" i="1"/>
  <c r="AD147" i="1" l="1"/>
  <c r="AF146" i="1"/>
  <c r="AH145" i="1"/>
  <c r="AI145" i="1" s="1"/>
  <c r="AG145" i="1"/>
  <c r="AE146" i="1" s="1"/>
  <c r="C148" i="1"/>
  <c r="AH146" i="1" l="1"/>
  <c r="AI146" i="1"/>
  <c r="AG146" i="1"/>
  <c r="AE147" i="1" s="1"/>
  <c r="C149" i="1"/>
  <c r="AD148" i="1"/>
  <c r="AF147" i="1"/>
  <c r="AF148" i="1" l="1"/>
  <c r="AD149" i="1"/>
  <c r="AH147" i="1"/>
  <c r="AI147" i="1" s="1"/>
  <c r="AG147" i="1"/>
  <c r="AE148" i="1" s="1"/>
  <c r="C150" i="1"/>
  <c r="AH148" i="1" l="1"/>
  <c r="AI148" i="1"/>
  <c r="AG148" i="1"/>
  <c r="AE149" i="1" s="1"/>
  <c r="AD150" i="1"/>
  <c r="AF149" i="1"/>
  <c r="C151" i="1"/>
  <c r="C152" i="1" l="1"/>
  <c r="AH149" i="1"/>
  <c r="AI149" i="1" s="1"/>
  <c r="AG149" i="1"/>
  <c r="AE150" i="1" s="1"/>
  <c r="AD151" i="1"/>
  <c r="AF150" i="1"/>
  <c r="AD152" i="1" l="1"/>
  <c r="AF151" i="1"/>
  <c r="AH150" i="1"/>
  <c r="AI150" i="1" s="1"/>
  <c r="AG150" i="1"/>
  <c r="AE151" i="1" s="1"/>
  <c r="C153" i="1"/>
  <c r="C154" i="1" l="1"/>
  <c r="AH151" i="1"/>
  <c r="AI151" i="1" s="1"/>
  <c r="AG151" i="1"/>
  <c r="AE152" i="1" s="1"/>
  <c r="AF152" i="1"/>
  <c r="AD153" i="1"/>
  <c r="AF153" i="1" l="1"/>
  <c r="AD154" i="1"/>
  <c r="C155" i="1"/>
  <c r="AH152" i="1"/>
  <c r="AI152" i="1" s="1"/>
  <c r="AG152" i="1"/>
  <c r="AE153" i="1" s="1"/>
  <c r="AD155" i="1" l="1"/>
  <c r="AF154" i="1"/>
  <c r="AH153" i="1"/>
  <c r="AI153" i="1" s="1"/>
  <c r="AG153" i="1"/>
  <c r="AE154" i="1" s="1"/>
  <c r="C156" i="1"/>
  <c r="C157" i="1" l="1"/>
  <c r="AH154" i="1"/>
  <c r="AI154" i="1" s="1"/>
  <c r="AG154" i="1"/>
  <c r="AE155" i="1" s="1"/>
  <c r="AF155" i="1"/>
  <c r="AD156" i="1"/>
  <c r="AD157" i="1" l="1"/>
  <c r="AF156" i="1"/>
  <c r="C158" i="1"/>
  <c r="AH155" i="1"/>
  <c r="AI155" i="1"/>
  <c r="AG155" i="1"/>
  <c r="AE156" i="1" s="1"/>
  <c r="C159" i="1" l="1"/>
  <c r="AH156" i="1"/>
  <c r="AI156" i="1" s="1"/>
  <c r="AG156" i="1"/>
  <c r="AE157" i="1" s="1"/>
  <c r="AD158" i="1"/>
  <c r="AF157" i="1"/>
  <c r="AH157" i="1" l="1"/>
  <c r="AI157" i="1" s="1"/>
  <c r="AG157" i="1"/>
  <c r="AE158" i="1" s="1"/>
  <c r="AF158" i="1"/>
  <c r="AD159" i="1"/>
  <c r="C160" i="1"/>
  <c r="AD160" i="1" l="1"/>
  <c r="AF159" i="1"/>
  <c r="AH158" i="1"/>
  <c r="AI158" i="1" s="1"/>
  <c r="AG158" i="1"/>
  <c r="AE159" i="1" s="1"/>
  <c r="C161" i="1"/>
  <c r="AH159" i="1" l="1"/>
  <c r="AI159" i="1" s="1"/>
  <c r="AG159" i="1"/>
  <c r="AE160" i="1" s="1"/>
  <c r="AF160" i="1"/>
  <c r="AD161" i="1"/>
  <c r="C162" i="1"/>
  <c r="C163" i="1" l="1"/>
  <c r="AF161" i="1"/>
  <c r="AD162" i="1"/>
  <c r="AH160" i="1"/>
  <c r="AI160" i="1" s="1"/>
  <c r="AG160" i="1"/>
  <c r="AE161" i="1" s="1"/>
  <c r="AH161" i="1" l="1"/>
  <c r="AI161" i="1" s="1"/>
  <c r="AG161" i="1"/>
  <c r="AE162" i="1" s="1"/>
  <c r="C164" i="1"/>
  <c r="AD163" i="1"/>
  <c r="AF162" i="1"/>
  <c r="AH162" i="1" l="1"/>
  <c r="AI162" i="1"/>
  <c r="AG162" i="1"/>
  <c r="AE163" i="1" s="1"/>
  <c r="AD164" i="1"/>
  <c r="AF163" i="1"/>
  <c r="C165" i="1"/>
  <c r="C166" i="1" l="1"/>
  <c r="AH163" i="1"/>
  <c r="AI163" i="1" s="1"/>
  <c r="AG163" i="1"/>
  <c r="AE164" i="1" s="1"/>
  <c r="AF164" i="1"/>
  <c r="AD165" i="1"/>
  <c r="AD166" i="1" l="1"/>
  <c r="AF165" i="1"/>
  <c r="AH164" i="1"/>
  <c r="AI164" i="1" s="1"/>
  <c r="AG164" i="1"/>
  <c r="AE165" i="1" s="1"/>
  <c r="C167" i="1"/>
  <c r="AH165" i="1" l="1"/>
  <c r="AI165" i="1" s="1"/>
  <c r="AG165" i="1"/>
  <c r="AE166" i="1" s="1"/>
  <c r="AF166" i="1"/>
  <c r="AD167" i="1"/>
  <c r="C168" i="1"/>
  <c r="AD168" i="1" l="1"/>
  <c r="AF167" i="1"/>
  <c r="C169" i="1"/>
  <c r="AH166" i="1"/>
  <c r="AI166" i="1" s="1"/>
  <c r="AG166" i="1"/>
  <c r="AE167" i="1" s="1"/>
  <c r="AH167" i="1" l="1"/>
  <c r="AI167" i="1" s="1"/>
  <c r="AG167" i="1"/>
  <c r="AE168" i="1" s="1"/>
  <c r="AF168" i="1"/>
  <c r="AD169" i="1"/>
  <c r="C170" i="1"/>
  <c r="AD170" i="1" l="1"/>
  <c r="AF169" i="1"/>
  <c r="AH168" i="1"/>
  <c r="AI168" i="1" s="1"/>
  <c r="AG168" i="1"/>
  <c r="AE169" i="1" s="1"/>
  <c r="C171" i="1"/>
  <c r="C172" i="1" l="1"/>
  <c r="AH169" i="1"/>
  <c r="AI169" i="1" s="1"/>
  <c r="AG169" i="1"/>
  <c r="AE170" i="1" s="1"/>
  <c r="AD171" i="1"/>
  <c r="AF170" i="1"/>
  <c r="AH170" i="1" l="1"/>
  <c r="AI170" i="1"/>
  <c r="AG170" i="1"/>
  <c r="AE171" i="1" s="1"/>
  <c r="AD172" i="1"/>
  <c r="AF171" i="1"/>
  <c r="C173" i="1"/>
  <c r="C174" i="1" l="1"/>
  <c r="AH171" i="1"/>
  <c r="AI171" i="1" s="1"/>
  <c r="AG171" i="1"/>
  <c r="AE172" i="1" s="1"/>
  <c r="AF172" i="1"/>
  <c r="AD173" i="1"/>
  <c r="AD174" i="1" l="1"/>
  <c r="AF173" i="1"/>
  <c r="AH172" i="1"/>
  <c r="AI172" i="1" s="1"/>
  <c r="AG172" i="1"/>
  <c r="AE173" i="1" s="1"/>
  <c r="C175" i="1"/>
  <c r="AH173" i="1" l="1"/>
  <c r="AI173" i="1" s="1"/>
  <c r="AG173" i="1"/>
  <c r="AE174" i="1" s="1"/>
  <c r="C176" i="1"/>
  <c r="AF174" i="1"/>
  <c r="AD175" i="1"/>
  <c r="AD176" i="1" l="1"/>
  <c r="AF175" i="1"/>
  <c r="AH174" i="1"/>
  <c r="AI174" i="1" s="1"/>
  <c r="AG174" i="1"/>
  <c r="AE175" i="1" s="1"/>
  <c r="C177" i="1"/>
  <c r="AH175" i="1" l="1"/>
  <c r="AI175" i="1" s="1"/>
  <c r="AG175" i="1"/>
  <c r="AE176" i="1" s="1"/>
  <c r="C178" i="1"/>
  <c r="AF176" i="1"/>
  <c r="AD177" i="1"/>
  <c r="AD178" i="1" l="1"/>
  <c r="AF177" i="1"/>
  <c r="AH176" i="1"/>
  <c r="AI176" i="1" s="1"/>
  <c r="AG176" i="1"/>
  <c r="AE177" i="1" s="1"/>
  <c r="C179" i="1"/>
  <c r="C180" i="1" l="1"/>
  <c r="AH177" i="1"/>
  <c r="AI177" i="1" s="1"/>
  <c r="AG177" i="1"/>
  <c r="AE178" i="1" s="1"/>
  <c r="AD179" i="1"/>
  <c r="AF178" i="1"/>
  <c r="AF179" i="1" l="1"/>
  <c r="AD180" i="1"/>
  <c r="C181" i="1"/>
  <c r="AH178" i="1"/>
  <c r="AI178" i="1" s="1"/>
  <c r="AG178" i="1"/>
  <c r="AE179" i="1" s="1"/>
  <c r="C182" i="1" l="1"/>
  <c r="AF180" i="1"/>
  <c r="AD181" i="1"/>
  <c r="AH179" i="1"/>
  <c r="AI179" i="1" s="1"/>
  <c r="AG179" i="1"/>
  <c r="AE180" i="1" s="1"/>
  <c r="C183" i="1" l="1"/>
  <c r="AD182" i="1"/>
  <c r="AF181" i="1"/>
  <c r="AH180" i="1"/>
  <c r="AI180" i="1" s="1"/>
  <c r="AG180" i="1"/>
  <c r="AE181" i="1" s="1"/>
  <c r="AH181" i="1" l="1"/>
  <c r="AI181" i="1"/>
  <c r="AG181" i="1"/>
  <c r="AE182" i="1" s="1"/>
  <c r="AD183" i="1"/>
  <c r="AF182" i="1"/>
  <c r="C184" i="1"/>
  <c r="C185" i="1" l="1"/>
  <c r="AH182" i="1"/>
  <c r="AI182" i="1" s="1"/>
  <c r="AG182" i="1"/>
  <c r="AE183" i="1" s="1"/>
  <c r="AD184" i="1"/>
  <c r="AF183" i="1"/>
  <c r="AF184" i="1" l="1"/>
  <c r="AD185" i="1"/>
  <c r="AH183" i="1"/>
  <c r="AI183" i="1" s="1"/>
  <c r="AG183" i="1"/>
  <c r="AE184" i="1" s="1"/>
  <c r="C186" i="1"/>
  <c r="C187" i="1" l="1"/>
  <c r="AF185" i="1"/>
  <c r="AD186" i="1"/>
  <c r="AH184" i="1"/>
  <c r="AI184" i="1" s="1"/>
  <c r="AG184" i="1"/>
  <c r="AE185" i="1" s="1"/>
  <c r="AH185" i="1" l="1"/>
  <c r="AI185" i="1" s="1"/>
  <c r="AG185" i="1"/>
  <c r="AE186" i="1" s="1"/>
  <c r="C188" i="1"/>
  <c r="AF186" i="1"/>
  <c r="AD187" i="1"/>
  <c r="AD188" i="1" l="1"/>
  <c r="AF187" i="1"/>
  <c r="C189" i="1"/>
  <c r="AH186" i="1"/>
  <c r="AI186" i="1" s="1"/>
  <c r="AG186" i="1"/>
  <c r="AE187" i="1"/>
  <c r="AH187" i="1" l="1"/>
  <c r="AI187" i="1" s="1"/>
  <c r="AG187" i="1"/>
  <c r="AE188" i="1" s="1"/>
  <c r="AD189" i="1"/>
  <c r="AF188" i="1"/>
  <c r="C190" i="1"/>
  <c r="C191" i="1" l="1"/>
  <c r="AH188" i="1"/>
  <c r="AI188" i="1" s="1"/>
  <c r="AG188" i="1"/>
  <c r="AE189" i="1" s="1"/>
  <c r="AD190" i="1"/>
  <c r="AF189" i="1"/>
  <c r="AH189" i="1" l="1"/>
  <c r="AI189" i="1" s="1"/>
  <c r="AG189" i="1"/>
  <c r="AE190" i="1" s="1"/>
  <c r="C192" i="1"/>
  <c r="AD191" i="1"/>
  <c r="AF190" i="1"/>
  <c r="AH190" i="1" l="1"/>
  <c r="AI190" i="1" s="1"/>
  <c r="AG190" i="1"/>
  <c r="AE191" i="1" s="1"/>
  <c r="AD192" i="1"/>
  <c r="AF191" i="1"/>
  <c r="C193" i="1"/>
  <c r="AH191" i="1" l="1"/>
  <c r="AI191" i="1"/>
  <c r="AG191" i="1"/>
  <c r="AE192" i="1" s="1"/>
  <c r="AD193" i="1"/>
  <c r="AF192" i="1"/>
  <c r="C194" i="1"/>
  <c r="AH192" i="1" l="1"/>
  <c r="AI192" i="1" s="1"/>
  <c r="AG192" i="1"/>
  <c r="AE193" i="1" s="1"/>
  <c r="AF193" i="1"/>
  <c r="AD194" i="1"/>
  <c r="C195" i="1"/>
  <c r="AD195" i="1" l="1"/>
  <c r="AF194" i="1"/>
  <c r="AH193" i="1"/>
  <c r="AI193" i="1" s="1"/>
  <c r="AG193" i="1"/>
  <c r="AE194" i="1" s="1"/>
  <c r="C196" i="1"/>
  <c r="C197" i="1" l="1"/>
  <c r="AH194" i="1"/>
  <c r="AI194" i="1" s="1"/>
  <c r="AG194" i="1"/>
  <c r="AE195" i="1" s="1"/>
  <c r="AF195" i="1"/>
  <c r="AD196" i="1"/>
  <c r="C198" i="1" l="1"/>
  <c r="AD197" i="1"/>
  <c r="AF196" i="1"/>
  <c r="AH195" i="1"/>
  <c r="AI195" i="1" s="1"/>
  <c r="AG195" i="1"/>
  <c r="AE196" i="1" s="1"/>
  <c r="C199" i="1" l="1"/>
  <c r="AH196" i="1"/>
  <c r="AI196" i="1" s="1"/>
  <c r="AG196" i="1"/>
  <c r="AE197" i="1" s="1"/>
  <c r="AF197" i="1"/>
  <c r="AD198" i="1"/>
  <c r="AH197" i="1" l="1"/>
  <c r="AI197" i="1" s="1"/>
  <c r="AG197" i="1"/>
  <c r="AE198" i="1" s="1"/>
  <c r="AD199" i="1"/>
  <c r="AF198" i="1"/>
  <c r="C200" i="1"/>
  <c r="AH198" i="1" l="1"/>
  <c r="AI198" i="1" s="1"/>
  <c r="AG198" i="1"/>
  <c r="AE199" i="1" s="1"/>
  <c r="AD200" i="1"/>
  <c r="AF199" i="1"/>
  <c r="C201" i="1"/>
  <c r="AH199" i="1" l="1"/>
  <c r="AI199" i="1" s="1"/>
  <c r="AG199" i="1"/>
  <c r="AE200" i="1" s="1"/>
  <c r="AD201" i="1"/>
  <c r="AF200" i="1"/>
  <c r="C202" i="1"/>
  <c r="AH200" i="1" l="1"/>
  <c r="AI200" i="1" s="1"/>
  <c r="AG200" i="1"/>
  <c r="AE201" i="1" s="1"/>
  <c r="AF201" i="1"/>
  <c r="AD202" i="1"/>
  <c r="C203" i="1"/>
  <c r="AD203" i="1" l="1"/>
  <c r="AF202" i="1"/>
  <c r="AH201" i="1"/>
  <c r="AI201" i="1" s="1"/>
  <c r="AG201" i="1"/>
  <c r="AE202" i="1" s="1"/>
  <c r="C204" i="1"/>
  <c r="AH202" i="1" l="1"/>
  <c r="AI202" i="1" s="1"/>
  <c r="AG202" i="1"/>
  <c r="AE203" i="1" s="1"/>
  <c r="C205" i="1"/>
  <c r="AF203" i="1"/>
  <c r="AD204" i="1"/>
  <c r="AD205" i="1" l="1"/>
  <c r="AF204" i="1"/>
  <c r="AH203" i="1"/>
  <c r="AI203" i="1" s="1"/>
  <c r="AG203" i="1"/>
  <c r="AE204" i="1" s="1"/>
  <c r="C206" i="1"/>
  <c r="AH204" i="1" l="1"/>
  <c r="AI204" i="1" s="1"/>
  <c r="AG204" i="1"/>
  <c r="AE205" i="1" s="1"/>
  <c r="C207" i="1"/>
  <c r="AF205" i="1"/>
  <c r="AD206" i="1"/>
  <c r="AD207" i="1" l="1"/>
  <c r="AF206" i="1"/>
  <c r="AH205" i="1"/>
  <c r="AI205" i="1" s="1"/>
  <c r="AG205" i="1"/>
  <c r="AE206" i="1" s="1"/>
  <c r="C208" i="1"/>
  <c r="C209" i="1" l="1"/>
  <c r="AH206" i="1"/>
  <c r="AI206" i="1" s="1"/>
  <c r="AG206" i="1"/>
  <c r="AE207" i="1" s="1"/>
  <c r="AD208" i="1"/>
  <c r="AF207" i="1"/>
  <c r="AH207" i="1" l="1"/>
  <c r="AI207" i="1"/>
  <c r="AG207" i="1"/>
  <c r="AE208" i="1" s="1"/>
  <c r="AF208" i="1"/>
  <c r="AD209" i="1"/>
  <c r="C210" i="1"/>
  <c r="AH208" i="1" l="1"/>
  <c r="AI208" i="1" s="1"/>
  <c r="AG208" i="1"/>
  <c r="AE209" i="1" s="1"/>
  <c r="C211" i="1"/>
  <c r="AD210" i="1"/>
  <c r="AF209" i="1"/>
  <c r="AH209" i="1" l="1"/>
  <c r="AI209" i="1" s="1"/>
  <c r="AG209" i="1"/>
  <c r="AE210" i="1" s="1"/>
  <c r="C212" i="1"/>
  <c r="AD211" i="1"/>
  <c r="AF210" i="1"/>
  <c r="C213" i="1" l="1"/>
  <c r="AH210" i="1"/>
  <c r="AI210" i="1" s="1"/>
  <c r="AG210" i="1"/>
  <c r="AE211" i="1" s="1"/>
  <c r="AD212" i="1"/>
  <c r="AF211" i="1"/>
  <c r="C214" i="1" l="1"/>
  <c r="AH211" i="1"/>
  <c r="AI211" i="1"/>
  <c r="AG211" i="1"/>
  <c r="AE212" i="1" s="1"/>
  <c r="AD213" i="1"/>
  <c r="AF212" i="1"/>
  <c r="C215" i="1" l="1"/>
  <c r="AH212" i="1"/>
  <c r="AI212" i="1" s="1"/>
  <c r="AG212" i="1"/>
  <c r="AE213" i="1" s="1"/>
  <c r="AF213" i="1"/>
  <c r="AD214" i="1"/>
  <c r="AD215" i="1" l="1"/>
  <c r="AF214" i="1"/>
  <c r="AH213" i="1"/>
  <c r="AI213" i="1" s="1"/>
  <c r="AG213" i="1"/>
  <c r="AE214" i="1" s="1"/>
  <c r="C216" i="1"/>
  <c r="C217" i="1" l="1"/>
  <c r="AF215" i="1"/>
  <c r="AD216" i="1"/>
  <c r="AH214" i="1"/>
  <c r="AI214" i="1" s="1"/>
  <c r="AG214" i="1"/>
  <c r="AE215" i="1" s="1"/>
  <c r="AH215" i="1" l="1"/>
  <c r="AI215" i="1" s="1"/>
  <c r="AG215" i="1"/>
  <c r="AE216" i="1" s="1"/>
  <c r="AD217" i="1"/>
  <c r="AF216" i="1"/>
  <c r="C218" i="1"/>
  <c r="AF217" i="1" l="1"/>
  <c r="AD218" i="1"/>
  <c r="C219" i="1"/>
  <c r="AH216" i="1"/>
  <c r="AI216" i="1" s="1"/>
  <c r="AG216" i="1"/>
  <c r="AE217" i="1" s="1"/>
  <c r="C220" i="1" l="1"/>
  <c r="AD219" i="1"/>
  <c r="AF218" i="1"/>
  <c r="AH217" i="1"/>
  <c r="AI217" i="1"/>
  <c r="AG217" i="1"/>
  <c r="AE218" i="1" s="1"/>
  <c r="AH218" i="1" l="1"/>
  <c r="AI218" i="1" s="1"/>
  <c r="AG218" i="1"/>
  <c r="AE219" i="1" s="1"/>
  <c r="AF219" i="1"/>
  <c r="AD220" i="1"/>
  <c r="C221" i="1"/>
  <c r="C222" i="1" l="1"/>
  <c r="AD221" i="1"/>
  <c r="AF220" i="1"/>
  <c r="AH219" i="1"/>
  <c r="AI219" i="1" s="1"/>
  <c r="AG219" i="1"/>
  <c r="AE220" i="1" s="1"/>
  <c r="C223" i="1" l="1"/>
  <c r="AH220" i="1"/>
  <c r="AI220" i="1" s="1"/>
  <c r="AG220" i="1"/>
  <c r="AE221" i="1" s="1"/>
  <c r="AF221" i="1"/>
  <c r="AD222" i="1"/>
  <c r="C224" i="1" l="1"/>
  <c r="AF222" i="1"/>
  <c r="AD223" i="1"/>
  <c r="AH221" i="1"/>
  <c r="AI221" i="1" s="1"/>
  <c r="AG221" i="1"/>
  <c r="AE222" i="1" s="1"/>
  <c r="AD224" i="1" l="1"/>
  <c r="AF223" i="1"/>
  <c r="AH222" i="1"/>
  <c r="AI222" i="1" s="1"/>
  <c r="AG222" i="1"/>
  <c r="AE223" i="1" s="1"/>
  <c r="C225" i="1"/>
  <c r="AH223" i="1" l="1"/>
  <c r="AI223" i="1" s="1"/>
  <c r="AG223" i="1"/>
  <c r="AE224" i="1" s="1"/>
  <c r="AF224" i="1"/>
  <c r="AD225" i="1"/>
  <c r="C226" i="1"/>
  <c r="AD226" i="1" l="1"/>
  <c r="AF225" i="1"/>
  <c r="C227" i="1"/>
  <c r="AH224" i="1"/>
  <c r="AI224" i="1"/>
  <c r="AG224" i="1"/>
  <c r="AE225" i="1" s="1"/>
  <c r="C228" i="1" l="1"/>
  <c r="AH225" i="1"/>
  <c r="AI225" i="1" s="1"/>
  <c r="AG225" i="1"/>
  <c r="AE226" i="1" s="1"/>
  <c r="AF226" i="1"/>
  <c r="AD227" i="1"/>
  <c r="AF227" i="1" l="1"/>
  <c r="AD228" i="1"/>
  <c r="AH226" i="1"/>
  <c r="AI226" i="1" s="1"/>
  <c r="AG226" i="1"/>
  <c r="AE227" i="1" s="1"/>
  <c r="C229" i="1"/>
  <c r="C230" i="1" l="1"/>
  <c r="AD229" i="1"/>
  <c r="AF228" i="1"/>
  <c r="AH227" i="1"/>
  <c r="AI227" i="1" s="1"/>
  <c r="AG227" i="1"/>
  <c r="AE228" i="1" s="1"/>
  <c r="AH228" i="1" l="1"/>
  <c r="AI228" i="1" s="1"/>
  <c r="AG228" i="1"/>
  <c r="AE229" i="1" s="1"/>
  <c r="AF229" i="1"/>
  <c r="AD230" i="1"/>
  <c r="C231" i="1"/>
  <c r="C232" i="1" l="1"/>
  <c r="AH229" i="1"/>
  <c r="AI229" i="1" s="1"/>
  <c r="AG229" i="1"/>
  <c r="AE230" i="1" s="1"/>
  <c r="AF230" i="1"/>
  <c r="AD231" i="1"/>
  <c r="AD232" i="1" l="1"/>
  <c r="AF231" i="1"/>
  <c r="AH230" i="1"/>
  <c r="AI230" i="1" s="1"/>
  <c r="AG230" i="1"/>
  <c r="AE231" i="1" s="1"/>
  <c r="C233" i="1"/>
  <c r="C234" i="1" l="1"/>
  <c r="AH231" i="1"/>
  <c r="AI231" i="1" s="1"/>
  <c r="AG231" i="1"/>
  <c r="AE232" i="1" s="1"/>
  <c r="AD233" i="1"/>
  <c r="AF232" i="1"/>
  <c r="C235" i="1" l="1"/>
  <c r="AH232" i="1"/>
  <c r="AI232" i="1" s="1"/>
  <c r="AG232" i="1"/>
  <c r="AE233" i="1" s="1"/>
  <c r="AD234" i="1"/>
  <c r="AF233" i="1"/>
  <c r="AF234" i="1" l="1"/>
  <c r="AD235" i="1"/>
  <c r="C236" i="1"/>
  <c r="AH233" i="1"/>
  <c r="AI233" i="1" s="1"/>
  <c r="AG233" i="1"/>
  <c r="AE234" i="1" s="1"/>
  <c r="C237" i="1" l="1"/>
  <c r="AF235" i="1"/>
  <c r="AD236" i="1"/>
  <c r="AH234" i="1"/>
  <c r="AI234" i="1" s="1"/>
  <c r="AG234" i="1"/>
  <c r="AE235" i="1" s="1"/>
  <c r="AD237" i="1" l="1"/>
  <c r="AF236" i="1"/>
  <c r="C238" i="1"/>
  <c r="AH235" i="1"/>
  <c r="AI235" i="1" s="1"/>
  <c r="AG235" i="1"/>
  <c r="AE236" i="1" s="1"/>
  <c r="AH236" i="1" l="1"/>
  <c r="AI236" i="1"/>
  <c r="AG236" i="1"/>
  <c r="AE237" i="1" s="1"/>
  <c r="AF237" i="1"/>
  <c r="AD238" i="1"/>
  <c r="C239" i="1"/>
  <c r="C240" i="1" l="1"/>
  <c r="AD239" i="1"/>
  <c r="AF238" i="1"/>
  <c r="AH237" i="1"/>
  <c r="AI237" i="1" s="1"/>
  <c r="AG237" i="1"/>
  <c r="AE238" i="1" s="1"/>
  <c r="C241" i="1" l="1"/>
  <c r="AH238" i="1"/>
  <c r="AI238" i="1" s="1"/>
  <c r="AG238" i="1"/>
  <c r="AE239" i="1" s="1"/>
  <c r="AD240" i="1"/>
  <c r="AF239" i="1"/>
  <c r="AH239" i="1" l="1"/>
  <c r="AI239" i="1"/>
  <c r="AG239" i="1"/>
  <c r="AE240" i="1" s="1"/>
  <c r="AD241" i="1"/>
  <c r="AF240" i="1"/>
  <c r="C242" i="1"/>
  <c r="C243" i="1" l="1"/>
  <c r="AH240" i="1"/>
  <c r="AI240" i="1" s="1"/>
  <c r="AG240" i="1"/>
  <c r="AE241" i="1" s="1"/>
  <c r="AF241" i="1"/>
  <c r="AD242" i="1"/>
  <c r="AH241" i="1" l="1"/>
  <c r="AI241" i="1" s="1"/>
  <c r="AG241" i="1"/>
  <c r="AE242" i="1" s="1"/>
  <c r="AF242" i="1"/>
  <c r="AD243" i="1"/>
  <c r="C244" i="1"/>
  <c r="C245" i="1" l="1"/>
  <c r="AF243" i="1"/>
  <c r="AD244" i="1"/>
  <c r="AH242" i="1"/>
  <c r="AI242" i="1" s="1"/>
  <c r="AG242" i="1"/>
  <c r="AE243" i="1" s="1"/>
  <c r="AF244" i="1" l="1"/>
  <c r="AD245" i="1"/>
  <c r="AH243" i="1"/>
  <c r="AI243" i="1" s="1"/>
  <c r="AG243" i="1"/>
  <c r="AE244" i="1" s="1"/>
  <c r="C246" i="1"/>
  <c r="AH244" i="1" l="1"/>
  <c r="AI244" i="1"/>
  <c r="AG244" i="1"/>
  <c r="AE245" i="1" s="1"/>
  <c r="AD246" i="1"/>
  <c r="AF245" i="1"/>
  <c r="C247" i="1"/>
  <c r="C248" i="1" l="1"/>
  <c r="AH245" i="1"/>
  <c r="AI245" i="1" s="1"/>
  <c r="AG245" i="1"/>
  <c r="AE246" i="1" s="1"/>
  <c r="AD247" i="1"/>
  <c r="AF246" i="1"/>
  <c r="AH246" i="1" l="1"/>
  <c r="AI246" i="1" s="1"/>
  <c r="AG246" i="1"/>
  <c r="AE247" i="1" s="1"/>
  <c r="C249" i="1"/>
  <c r="AD248" i="1"/>
  <c r="AF247" i="1"/>
  <c r="AH247" i="1" l="1"/>
  <c r="AI247" i="1"/>
  <c r="AG247" i="1"/>
  <c r="AE248" i="1" s="1"/>
  <c r="AF248" i="1"/>
  <c r="AD249" i="1"/>
  <c r="C250" i="1"/>
  <c r="C251" i="1" l="1"/>
  <c r="AF249" i="1"/>
  <c r="AD250" i="1"/>
  <c r="AH248" i="1"/>
  <c r="AI248" i="1" s="1"/>
  <c r="AG248" i="1"/>
  <c r="AE249" i="1" s="1"/>
  <c r="AH249" i="1" l="1"/>
  <c r="AI249" i="1" s="1"/>
  <c r="AG249" i="1"/>
  <c r="AE250" i="1" s="1"/>
  <c r="C252" i="1"/>
  <c r="AF250" i="1"/>
  <c r="AD251" i="1"/>
  <c r="AH250" i="1" l="1"/>
  <c r="AI250" i="1" s="1"/>
  <c r="AG250" i="1"/>
  <c r="AE251" i="1" s="1"/>
  <c r="AD252" i="1"/>
  <c r="AF251" i="1"/>
  <c r="C253" i="1"/>
  <c r="AF252" i="1" l="1"/>
  <c r="AD253" i="1"/>
  <c r="C254" i="1"/>
  <c r="AH251" i="1"/>
  <c r="AI251" i="1" s="1"/>
  <c r="AG251" i="1"/>
  <c r="AE252" i="1" s="1"/>
  <c r="C255" i="1" l="1"/>
  <c r="AH252" i="1"/>
  <c r="AI252" i="1" s="1"/>
  <c r="AG252" i="1"/>
  <c r="AE253" i="1" s="1"/>
  <c r="AF253" i="1"/>
  <c r="AD254" i="1"/>
  <c r="AH253" i="1" l="1"/>
  <c r="AI253" i="1" s="1"/>
  <c r="AG253" i="1"/>
  <c r="AE254" i="1" s="1"/>
  <c r="AD255" i="1"/>
  <c r="AF254" i="1"/>
  <c r="C256" i="1"/>
  <c r="C257" i="1" l="1"/>
  <c r="AH254" i="1"/>
  <c r="AI254" i="1" s="1"/>
  <c r="AG254" i="1"/>
  <c r="AE255" i="1" s="1"/>
  <c r="AD256" i="1"/>
  <c r="AF255" i="1"/>
  <c r="C258" i="1" l="1"/>
  <c r="AH255" i="1"/>
  <c r="AI255" i="1" s="1"/>
  <c r="AG255" i="1"/>
  <c r="AE256" i="1" s="1"/>
  <c r="AD257" i="1"/>
  <c r="AF256" i="1"/>
  <c r="C259" i="1" l="1"/>
  <c r="AH256" i="1"/>
  <c r="AI256" i="1" s="1"/>
  <c r="AG256" i="1"/>
  <c r="AE257" i="1" s="1"/>
  <c r="AF257" i="1"/>
  <c r="AD258" i="1"/>
  <c r="AF258" i="1" l="1"/>
  <c r="AD259" i="1"/>
  <c r="AH257" i="1"/>
  <c r="AI257" i="1"/>
  <c r="AG257" i="1"/>
  <c r="AE258" i="1" s="1"/>
  <c r="C260" i="1"/>
  <c r="C261" i="1" l="1"/>
  <c r="AD260" i="1"/>
  <c r="AF259" i="1"/>
  <c r="AH258" i="1"/>
  <c r="AI258" i="1" s="1"/>
  <c r="AG258" i="1"/>
  <c r="AE259" i="1" s="1"/>
  <c r="AF260" i="1" l="1"/>
  <c r="AD261" i="1"/>
  <c r="C262" i="1"/>
  <c r="AH259" i="1"/>
  <c r="AI259" i="1" s="1"/>
  <c r="AG259" i="1"/>
  <c r="AE260" i="1" s="1"/>
  <c r="AD262" i="1" l="1"/>
  <c r="AF261" i="1"/>
  <c r="C263" i="1"/>
  <c r="AH260" i="1"/>
  <c r="AI260" i="1"/>
  <c r="AG260" i="1"/>
  <c r="AE261" i="1" s="1"/>
  <c r="AH261" i="1" l="1"/>
  <c r="AI261" i="1" s="1"/>
  <c r="AG261" i="1"/>
  <c r="AE262" i="1" s="1"/>
  <c r="AD263" i="1"/>
  <c r="AF262" i="1"/>
  <c r="C264" i="1"/>
  <c r="C265" i="1" l="1"/>
  <c r="AH262" i="1"/>
  <c r="AI262" i="1" s="1"/>
  <c r="AG262" i="1"/>
  <c r="AE263" i="1" s="1"/>
  <c r="AD264" i="1"/>
  <c r="AF263" i="1"/>
  <c r="C266" i="1" l="1"/>
  <c r="AH263" i="1"/>
  <c r="AI263" i="1" s="1"/>
  <c r="AG263" i="1"/>
  <c r="AE264" i="1" s="1"/>
  <c r="AD265" i="1"/>
  <c r="AF264" i="1"/>
  <c r="AH264" i="1" l="1"/>
  <c r="AI264" i="1" s="1"/>
  <c r="AG264" i="1"/>
  <c r="AE265" i="1" s="1"/>
  <c r="C267" i="1"/>
  <c r="AF265" i="1"/>
  <c r="AD266" i="1"/>
  <c r="AD267" i="1" l="1"/>
  <c r="AF266" i="1"/>
  <c r="AH265" i="1"/>
  <c r="AI265" i="1" s="1"/>
  <c r="AG265" i="1"/>
  <c r="AE266" i="1" s="1"/>
  <c r="C268" i="1"/>
  <c r="AH266" i="1" l="1"/>
  <c r="AI266" i="1" s="1"/>
  <c r="AG266" i="1"/>
  <c r="AE267" i="1" s="1"/>
  <c r="AD268" i="1"/>
  <c r="AF267" i="1"/>
  <c r="C269" i="1"/>
  <c r="AD269" i="1" l="1"/>
  <c r="AF268" i="1"/>
  <c r="AH267" i="1"/>
  <c r="AI267" i="1" s="1"/>
  <c r="AG267" i="1"/>
  <c r="AE268" i="1" s="1"/>
  <c r="C270" i="1"/>
  <c r="C271" i="1" l="1"/>
  <c r="AH268" i="1"/>
  <c r="AI268" i="1" s="1"/>
  <c r="AG268" i="1"/>
  <c r="AE269" i="1" s="1"/>
  <c r="AD270" i="1"/>
  <c r="AF269" i="1"/>
  <c r="AH269" i="1" l="1"/>
  <c r="AI269" i="1" s="1"/>
  <c r="AG269" i="1"/>
  <c r="AE270" i="1" s="1"/>
  <c r="AD271" i="1"/>
  <c r="AF270" i="1"/>
  <c r="C272" i="1"/>
  <c r="AH270" i="1" l="1"/>
  <c r="AI270" i="1" s="1"/>
  <c r="AG270" i="1"/>
  <c r="AE271" i="1" s="1"/>
  <c r="AD272" i="1"/>
  <c r="AF271" i="1"/>
  <c r="C273" i="1"/>
  <c r="C274" i="1" l="1"/>
  <c r="AH271" i="1"/>
  <c r="AI271" i="1" s="1"/>
  <c r="AG271" i="1"/>
  <c r="AE272" i="1" s="1"/>
  <c r="AD273" i="1"/>
  <c r="AF272" i="1"/>
  <c r="AF273" i="1" l="1"/>
  <c r="AD274" i="1"/>
  <c r="AH272" i="1"/>
  <c r="AI272" i="1" s="1"/>
  <c r="AG272" i="1"/>
  <c r="AE273" i="1" s="1"/>
  <c r="C275" i="1"/>
  <c r="C276" i="1" l="1"/>
  <c r="AF274" i="1"/>
  <c r="AD275" i="1"/>
  <c r="AH273" i="1"/>
  <c r="AI273" i="1" s="1"/>
  <c r="AG273" i="1"/>
  <c r="AE274" i="1" s="1"/>
  <c r="AD276" i="1" l="1"/>
  <c r="AF275" i="1"/>
  <c r="AH274" i="1"/>
  <c r="AI274" i="1" s="1"/>
  <c r="AG274" i="1"/>
  <c r="AE275" i="1" s="1"/>
  <c r="C277" i="1"/>
  <c r="AH275" i="1" l="1"/>
  <c r="AI275" i="1" s="1"/>
  <c r="AG275" i="1"/>
  <c r="AE276" i="1" s="1"/>
  <c r="C278" i="1"/>
  <c r="AD277" i="1"/>
  <c r="AF276" i="1"/>
  <c r="C279" i="1" l="1"/>
  <c r="AH276" i="1"/>
  <c r="AI276" i="1" s="1"/>
  <c r="AG276" i="1"/>
  <c r="AE277" i="1" s="1"/>
  <c r="AD278" i="1"/>
  <c r="AF277" i="1"/>
  <c r="AH277" i="1" l="1"/>
  <c r="AI277" i="1" s="1"/>
  <c r="AG277" i="1"/>
  <c r="AE278" i="1" s="1"/>
  <c r="AD279" i="1"/>
  <c r="AF278" i="1"/>
  <c r="C280" i="1"/>
  <c r="AD280" i="1" l="1"/>
  <c r="AF279" i="1"/>
  <c r="C281" i="1"/>
  <c r="AH278" i="1"/>
  <c r="AI278" i="1" s="1"/>
  <c r="AG278" i="1"/>
  <c r="AE279" i="1" s="1"/>
  <c r="C282" i="1" l="1"/>
  <c r="AH279" i="1"/>
  <c r="AI279" i="1" s="1"/>
  <c r="AG279" i="1"/>
  <c r="AE280" i="1" s="1"/>
  <c r="AD281" i="1"/>
  <c r="AF280" i="1"/>
  <c r="AH280" i="1" l="1"/>
  <c r="AI280" i="1" s="1"/>
  <c r="AG280" i="1"/>
  <c r="AE281" i="1" s="1"/>
  <c r="AF281" i="1"/>
  <c r="AD282" i="1"/>
  <c r="C283" i="1"/>
  <c r="AH281" i="1" l="1"/>
  <c r="AI281" i="1" s="1"/>
  <c r="AG281" i="1"/>
  <c r="AE282" i="1" s="1"/>
  <c r="C284" i="1"/>
  <c r="AF282" i="1"/>
  <c r="AD283" i="1"/>
  <c r="AD284" i="1" l="1"/>
  <c r="AF283" i="1"/>
  <c r="AH282" i="1"/>
  <c r="AI282" i="1" s="1"/>
  <c r="AG282" i="1"/>
  <c r="AE283" i="1" s="1"/>
  <c r="C285" i="1"/>
  <c r="C286" i="1" l="1"/>
  <c r="AH283" i="1"/>
  <c r="AI283" i="1" s="1"/>
  <c r="AG283" i="1"/>
  <c r="AE284" i="1" s="1"/>
  <c r="AD285" i="1"/>
  <c r="AF284" i="1"/>
  <c r="C287" i="1" l="1"/>
  <c r="AH284" i="1"/>
  <c r="AI284" i="1" s="1"/>
  <c r="AG284" i="1"/>
  <c r="AE285" i="1" s="1"/>
  <c r="AD286" i="1"/>
  <c r="AF285" i="1"/>
  <c r="AD287" i="1" l="1"/>
  <c r="AF286" i="1"/>
  <c r="C288" i="1"/>
  <c r="AH285" i="1"/>
  <c r="AI285" i="1" s="1"/>
  <c r="AG285" i="1"/>
  <c r="AE286" i="1" s="1"/>
  <c r="C289" i="1" l="1"/>
  <c r="AH286" i="1"/>
  <c r="AI286" i="1" s="1"/>
  <c r="AG286" i="1"/>
  <c r="AE287" i="1" s="1"/>
  <c r="AF287" i="1"/>
  <c r="AD288" i="1"/>
  <c r="AD289" i="1" l="1"/>
  <c r="AF288" i="1"/>
  <c r="AH287" i="1"/>
  <c r="AI287" i="1" s="1"/>
  <c r="AG287" i="1"/>
  <c r="AE288" i="1" s="1"/>
  <c r="C290" i="1"/>
  <c r="C291" i="1" l="1"/>
  <c r="AH288" i="1"/>
  <c r="AI288" i="1" s="1"/>
  <c r="AG288" i="1"/>
  <c r="AE289" i="1" s="1"/>
  <c r="AD290" i="1"/>
  <c r="AF289" i="1"/>
  <c r="C292" i="1" l="1"/>
  <c r="AH289" i="1"/>
  <c r="AI289" i="1" s="1"/>
  <c r="AG289" i="1"/>
  <c r="AE290" i="1" s="1"/>
  <c r="AF290" i="1"/>
  <c r="AD291" i="1"/>
  <c r="AD292" i="1" l="1"/>
  <c r="AF291" i="1"/>
  <c r="C293" i="1"/>
  <c r="AH290" i="1"/>
  <c r="AI290" i="1" s="1"/>
  <c r="AG290" i="1"/>
  <c r="AE291" i="1" s="1"/>
  <c r="AH291" i="1" l="1"/>
  <c r="AI291" i="1"/>
  <c r="AG291" i="1"/>
  <c r="AE292" i="1" s="1"/>
  <c r="AD293" i="1"/>
  <c r="AF292" i="1"/>
  <c r="C294" i="1"/>
  <c r="AH292" i="1" l="1"/>
  <c r="AI292" i="1"/>
  <c r="AG292" i="1"/>
  <c r="AE293" i="1" s="1"/>
  <c r="AF293" i="1"/>
  <c r="AD294" i="1"/>
  <c r="C295" i="1"/>
  <c r="AD295" i="1" l="1"/>
  <c r="AF294" i="1"/>
  <c r="AH293" i="1"/>
  <c r="AI293" i="1" s="1"/>
  <c r="AG293" i="1"/>
  <c r="AE294" i="1" s="1"/>
  <c r="C296" i="1"/>
  <c r="AH294" i="1" l="1"/>
  <c r="AI294" i="1" s="1"/>
  <c r="AG294" i="1"/>
  <c r="AE295" i="1" s="1"/>
  <c r="AF295" i="1"/>
  <c r="AD296" i="1"/>
  <c r="C297" i="1"/>
  <c r="C298" i="1" l="1"/>
  <c r="AD297" i="1"/>
  <c r="AF296" i="1"/>
  <c r="AH295" i="1"/>
  <c r="AI295" i="1" s="1"/>
  <c r="AG295" i="1"/>
  <c r="AE296" i="1" s="1"/>
  <c r="C299" i="1" l="1"/>
  <c r="AH296" i="1"/>
  <c r="AI296" i="1" s="1"/>
  <c r="AG296" i="1"/>
  <c r="AE297" i="1" s="1"/>
  <c r="AF297" i="1"/>
  <c r="AD298" i="1"/>
  <c r="AD299" i="1" l="1"/>
  <c r="AF298" i="1"/>
  <c r="AH297" i="1"/>
  <c r="AI297" i="1" s="1"/>
  <c r="AG297" i="1"/>
  <c r="AE298" i="1" s="1"/>
  <c r="C300" i="1"/>
  <c r="C301" i="1" l="1"/>
  <c r="AH298" i="1"/>
  <c r="AI298" i="1" s="1"/>
  <c r="AG298" i="1"/>
  <c r="AE299" i="1" s="1"/>
  <c r="AD300" i="1"/>
  <c r="AF299" i="1"/>
  <c r="AD301" i="1" l="1"/>
  <c r="AF300" i="1"/>
  <c r="C302" i="1"/>
  <c r="AH299" i="1"/>
  <c r="AI299" i="1"/>
  <c r="AG299" i="1"/>
  <c r="AE300" i="1" s="1"/>
  <c r="AH300" i="1" l="1"/>
  <c r="AI300" i="1" s="1"/>
  <c r="AG300" i="1"/>
  <c r="AE301" i="1" s="1"/>
  <c r="AD302" i="1"/>
  <c r="AF301" i="1"/>
  <c r="C303" i="1"/>
  <c r="C304" i="1" l="1"/>
  <c r="AH301" i="1"/>
  <c r="AI301" i="1" s="1"/>
  <c r="AG301" i="1"/>
  <c r="AE302" i="1" s="1"/>
  <c r="AD303" i="1"/>
  <c r="AF302" i="1"/>
  <c r="C305" i="1" l="1"/>
  <c r="AH302" i="1"/>
  <c r="AI302" i="1" s="1"/>
  <c r="AG302" i="1"/>
  <c r="AE303" i="1" s="1"/>
  <c r="AD304" i="1"/>
  <c r="AF303" i="1"/>
  <c r="C306" i="1" l="1"/>
  <c r="P21" i="1"/>
  <c r="AH303" i="1"/>
  <c r="AI303" i="1" s="1"/>
  <c r="AG303" i="1"/>
  <c r="AE304" i="1" s="1"/>
  <c r="AF304" i="1"/>
  <c r="AD305" i="1"/>
  <c r="AH304" i="1" l="1"/>
  <c r="AI304" i="1" s="1"/>
  <c r="AG304" i="1"/>
  <c r="AE305" i="1" s="1"/>
  <c r="C307" i="1"/>
  <c r="AF305" i="1"/>
  <c r="AD306" i="1"/>
  <c r="AF306" i="1" l="1"/>
  <c r="AD307" i="1"/>
  <c r="AH305" i="1"/>
  <c r="AI305" i="1" s="1"/>
  <c r="AG305" i="1"/>
  <c r="AE306" i="1" s="1"/>
  <c r="C308" i="1"/>
  <c r="C309" i="1" l="1"/>
  <c r="AF307" i="1"/>
  <c r="AD308" i="1"/>
  <c r="AH306" i="1"/>
  <c r="AI306" i="1" s="1"/>
  <c r="AG306" i="1"/>
  <c r="AE307" i="1" s="1"/>
  <c r="AH307" i="1" l="1"/>
  <c r="AI307" i="1" s="1"/>
  <c r="AG307" i="1"/>
  <c r="AE308" i="1" s="1"/>
  <c r="C310" i="1"/>
  <c r="AF308" i="1"/>
  <c r="AD309" i="1"/>
  <c r="C311" i="1" l="1"/>
  <c r="AD310" i="1"/>
  <c r="AF309" i="1"/>
  <c r="AH308" i="1"/>
  <c r="AI308" i="1" s="1"/>
  <c r="AG308" i="1"/>
  <c r="AE309" i="1" s="1"/>
  <c r="C312" i="1" l="1"/>
  <c r="AD311" i="1"/>
  <c r="AF310" i="1"/>
  <c r="AH309" i="1"/>
  <c r="AI309" i="1" s="1"/>
  <c r="AG309" i="1"/>
  <c r="AE310" i="1" s="1"/>
  <c r="AD312" i="1" l="1"/>
  <c r="AF311" i="1"/>
  <c r="C313" i="1"/>
  <c r="AH310" i="1"/>
  <c r="AI310" i="1"/>
  <c r="AG310" i="1"/>
  <c r="AE311" i="1" s="1"/>
  <c r="C314" i="1" l="1"/>
  <c r="AH311" i="1"/>
  <c r="AI311" i="1" s="1"/>
  <c r="AG311" i="1"/>
  <c r="AE312" i="1" s="1"/>
  <c r="AD313" i="1"/>
  <c r="AF312" i="1"/>
  <c r="C315" i="1" l="1"/>
  <c r="AH312" i="1"/>
  <c r="AI312" i="1" s="1"/>
  <c r="AG312" i="1"/>
  <c r="AE313" i="1" s="1"/>
  <c r="AD314" i="1"/>
  <c r="AF313" i="1"/>
  <c r="C316" i="1" l="1"/>
  <c r="AH313" i="1"/>
  <c r="AI313" i="1" s="1"/>
  <c r="AG313" i="1"/>
  <c r="AE314" i="1" s="1"/>
  <c r="AF314" i="1"/>
  <c r="AD315" i="1"/>
  <c r="AD316" i="1" l="1"/>
  <c r="AF315" i="1"/>
  <c r="C317" i="1"/>
  <c r="AH314" i="1"/>
  <c r="AI314" i="1" s="1"/>
  <c r="AG314" i="1"/>
  <c r="AE315" i="1" s="1"/>
  <c r="C318" i="1" l="1"/>
  <c r="AH315" i="1"/>
  <c r="AI315" i="1" s="1"/>
  <c r="AG315" i="1"/>
  <c r="AE316" i="1"/>
  <c r="AF316" i="1"/>
  <c r="AD317" i="1"/>
  <c r="AH316" i="1" l="1"/>
  <c r="AI316" i="1" s="1"/>
  <c r="AG316" i="1"/>
  <c r="AE317" i="1" s="1"/>
  <c r="C319" i="1"/>
  <c r="AF317" i="1"/>
  <c r="AD318" i="1"/>
  <c r="AH317" i="1" l="1"/>
  <c r="AI317" i="1" s="1"/>
  <c r="AG317" i="1"/>
  <c r="AE318" i="1" s="1"/>
  <c r="AF318" i="1"/>
  <c r="AD319" i="1"/>
  <c r="C320" i="1"/>
  <c r="C321" i="1" l="1"/>
  <c r="AF319" i="1"/>
  <c r="AD320" i="1"/>
  <c r="AH318" i="1"/>
  <c r="AI318" i="1"/>
  <c r="AG318" i="1"/>
  <c r="AE319" i="1" s="1"/>
  <c r="AF320" i="1" l="1"/>
  <c r="AD321" i="1"/>
  <c r="AH319" i="1"/>
  <c r="AI319" i="1" s="1"/>
  <c r="AG319" i="1"/>
  <c r="AE320" i="1" s="1"/>
  <c r="C322" i="1"/>
  <c r="C323" i="1" l="1"/>
  <c r="AF321" i="1"/>
  <c r="AD322" i="1"/>
  <c r="AH320" i="1"/>
  <c r="AI320" i="1"/>
  <c r="AG320" i="1"/>
  <c r="AE321" i="1" s="1"/>
  <c r="AH321" i="1" l="1"/>
  <c r="AI321" i="1"/>
  <c r="AG321" i="1"/>
  <c r="AE322" i="1" s="1"/>
  <c r="C324" i="1"/>
  <c r="AD323" i="1"/>
  <c r="AF322" i="1"/>
  <c r="C325" i="1" l="1"/>
  <c r="AH322" i="1"/>
  <c r="AI322" i="1" s="1"/>
  <c r="AG322" i="1"/>
  <c r="AE323" i="1" s="1"/>
  <c r="AD324" i="1"/>
  <c r="AF323" i="1"/>
  <c r="C326" i="1" l="1"/>
  <c r="AH323" i="1"/>
  <c r="AI323" i="1" s="1"/>
  <c r="AG323" i="1"/>
  <c r="AE324" i="1" s="1"/>
  <c r="AF324" i="1"/>
  <c r="AD325" i="1"/>
  <c r="AD326" i="1" l="1"/>
  <c r="AF325" i="1"/>
  <c r="C327" i="1"/>
  <c r="AH324" i="1"/>
  <c r="AI324" i="1"/>
  <c r="AG324" i="1"/>
  <c r="AE325" i="1" s="1"/>
  <c r="C328" i="1" l="1"/>
  <c r="AH325" i="1"/>
  <c r="AI325" i="1" s="1"/>
  <c r="AG325" i="1"/>
  <c r="AE326" i="1" s="1"/>
  <c r="AF326" i="1"/>
  <c r="AD327" i="1"/>
  <c r="AH326" i="1" l="1"/>
  <c r="AI326" i="1" s="1"/>
  <c r="AG326" i="1"/>
  <c r="AE327" i="1" s="1"/>
  <c r="AF327" i="1"/>
  <c r="AD328" i="1"/>
  <c r="C329" i="1"/>
  <c r="AH327" i="1" l="1"/>
  <c r="AI327" i="1" s="1"/>
  <c r="AG327" i="1"/>
  <c r="AE328" i="1" s="1"/>
  <c r="AD329" i="1"/>
  <c r="AF328" i="1"/>
  <c r="C330" i="1"/>
  <c r="C331" i="1" l="1"/>
  <c r="AH328" i="1"/>
  <c r="AI328" i="1" s="1"/>
  <c r="AG328" i="1"/>
  <c r="AE329" i="1" s="1"/>
  <c r="AD330" i="1"/>
  <c r="AF329" i="1"/>
  <c r="AH329" i="1" l="1"/>
  <c r="AI329" i="1" s="1"/>
  <c r="AG329" i="1"/>
  <c r="AE330" i="1" s="1"/>
  <c r="C332" i="1"/>
  <c r="AD331" i="1"/>
  <c r="AF330" i="1"/>
  <c r="AH330" i="1" l="1"/>
  <c r="AI330" i="1" s="1"/>
  <c r="AG330" i="1"/>
  <c r="AE331" i="1" s="1"/>
  <c r="AD332" i="1"/>
  <c r="AF331" i="1"/>
  <c r="C333" i="1"/>
  <c r="C334" i="1" l="1"/>
  <c r="AH331" i="1"/>
  <c r="AI331" i="1" s="1"/>
  <c r="AG331" i="1"/>
  <c r="AE332" i="1" s="1"/>
  <c r="AF332" i="1"/>
  <c r="AD333" i="1"/>
  <c r="AD334" i="1" l="1"/>
  <c r="AF333" i="1"/>
  <c r="C335" i="1"/>
  <c r="AH332" i="1"/>
  <c r="AI332" i="1" s="1"/>
  <c r="AG332" i="1"/>
  <c r="AE333" i="1" s="1"/>
  <c r="AH333" i="1" l="1"/>
  <c r="AI333" i="1" s="1"/>
  <c r="AG333" i="1"/>
  <c r="AE334" i="1" s="1"/>
  <c r="AF334" i="1"/>
  <c r="AD335" i="1"/>
  <c r="C336" i="1"/>
  <c r="AH334" i="1" l="1"/>
  <c r="AI334" i="1" s="1"/>
  <c r="AG334" i="1"/>
  <c r="AE335" i="1" s="1"/>
  <c r="C337" i="1"/>
  <c r="AF335" i="1"/>
  <c r="AD336" i="1"/>
  <c r="AH335" i="1" l="1"/>
  <c r="AI335" i="1" s="1"/>
  <c r="AG335" i="1"/>
  <c r="AE336" i="1" s="1"/>
  <c r="C338" i="1"/>
  <c r="AD337" i="1"/>
  <c r="AF336" i="1"/>
  <c r="C339" i="1" l="1"/>
  <c r="AF337" i="1"/>
  <c r="AD338" i="1"/>
  <c r="AH336" i="1"/>
  <c r="AI336" i="1" s="1"/>
  <c r="AG336" i="1"/>
  <c r="AE337" i="1" s="1"/>
  <c r="AD339" i="1" l="1"/>
  <c r="AF338" i="1"/>
  <c r="AH337" i="1"/>
  <c r="AI337" i="1" s="1"/>
  <c r="AG337" i="1"/>
  <c r="AE338" i="1" s="1"/>
  <c r="C340" i="1"/>
  <c r="AH338" i="1" l="1"/>
  <c r="AI338" i="1" s="1"/>
  <c r="AG338" i="1"/>
  <c r="AE339" i="1" s="1"/>
  <c r="AD340" i="1"/>
  <c r="AF339" i="1"/>
  <c r="C341" i="1"/>
  <c r="C342" i="1" l="1"/>
  <c r="AH339" i="1"/>
  <c r="AI339" i="1" s="1"/>
  <c r="AG339" i="1"/>
  <c r="AE340" i="1" s="1"/>
  <c r="AD341" i="1"/>
  <c r="AF340" i="1"/>
  <c r="C343" i="1" l="1"/>
  <c r="AH340" i="1"/>
  <c r="AI340" i="1" s="1"/>
  <c r="AG340" i="1"/>
  <c r="AE341" i="1" s="1"/>
  <c r="AD342" i="1"/>
  <c r="AF341" i="1"/>
  <c r="C344" i="1" l="1"/>
  <c r="AH341" i="1"/>
  <c r="AI341" i="1" s="1"/>
  <c r="AG341" i="1"/>
  <c r="AE342" i="1" s="1"/>
  <c r="AF342" i="1"/>
  <c r="AD343" i="1"/>
  <c r="C345" i="1" l="1"/>
  <c r="AF343" i="1"/>
  <c r="AD344" i="1"/>
  <c r="AH342" i="1"/>
  <c r="AI342" i="1" s="1"/>
  <c r="AG342" i="1"/>
  <c r="AE343" i="1" s="1"/>
  <c r="C346" i="1" l="1"/>
  <c r="AH343" i="1"/>
  <c r="AI343" i="1" s="1"/>
  <c r="AG343" i="1"/>
  <c r="AE344" i="1" s="1"/>
  <c r="AF344" i="1"/>
  <c r="AD345" i="1"/>
  <c r="AF345" i="1" l="1"/>
  <c r="AD346" i="1"/>
  <c r="C347" i="1"/>
  <c r="AH344" i="1"/>
  <c r="AI344" i="1" s="1"/>
  <c r="AG344" i="1"/>
  <c r="AE345" i="1" s="1"/>
  <c r="AD347" i="1" l="1"/>
  <c r="AF346" i="1"/>
  <c r="AH345" i="1"/>
  <c r="AI345" i="1" s="1"/>
  <c r="AG345" i="1"/>
  <c r="AE346" i="1" s="1"/>
  <c r="C348" i="1"/>
  <c r="AD348" i="1" l="1"/>
  <c r="AF347" i="1"/>
  <c r="C349" i="1"/>
  <c r="AH346" i="1"/>
  <c r="AI346" i="1"/>
  <c r="AG346" i="1"/>
  <c r="AE347" i="1" s="1"/>
  <c r="C350" i="1" l="1"/>
  <c r="AH347" i="1"/>
  <c r="AI347" i="1" s="1"/>
  <c r="AG347" i="1"/>
  <c r="AE348" i="1" s="1"/>
  <c r="AF348" i="1"/>
  <c r="AD349" i="1"/>
  <c r="AD350" i="1" l="1"/>
  <c r="AF349" i="1"/>
  <c r="C351" i="1"/>
  <c r="AH348" i="1"/>
  <c r="AI348" i="1"/>
  <c r="AG348" i="1"/>
  <c r="AE349" i="1" s="1"/>
  <c r="C352" i="1" l="1"/>
  <c r="AH349" i="1"/>
  <c r="AI349" i="1" s="1"/>
  <c r="AG349" i="1"/>
  <c r="AE350" i="1" s="1"/>
  <c r="AF350" i="1"/>
  <c r="AD351" i="1"/>
  <c r="C353" i="1" l="1"/>
  <c r="AD352" i="1"/>
  <c r="AF351" i="1"/>
  <c r="AH350" i="1"/>
  <c r="AI350" i="1" s="1"/>
  <c r="AG350" i="1"/>
  <c r="AE351" i="1" s="1"/>
  <c r="AF352" i="1" l="1"/>
  <c r="AD353" i="1"/>
  <c r="C354" i="1"/>
  <c r="AH351" i="1"/>
  <c r="AI351" i="1" s="1"/>
  <c r="AG351" i="1"/>
  <c r="AE352" i="1" s="1"/>
  <c r="C355" i="1" l="1"/>
  <c r="AD354" i="1"/>
  <c r="AF353" i="1"/>
  <c r="AH352" i="1"/>
  <c r="AI352" i="1" s="1"/>
  <c r="AG352" i="1"/>
  <c r="AE353" i="1" s="1"/>
  <c r="AD355" i="1" l="1"/>
  <c r="AF354" i="1"/>
  <c r="C356" i="1"/>
  <c r="AH353" i="1"/>
  <c r="AI353" i="1" s="1"/>
  <c r="AG353" i="1"/>
  <c r="AE354" i="1" s="1"/>
  <c r="C357" i="1" l="1"/>
  <c r="AH354" i="1"/>
  <c r="AI354" i="1" s="1"/>
  <c r="AG354" i="1"/>
  <c r="AE355" i="1" s="1"/>
  <c r="AF355" i="1"/>
  <c r="AD356" i="1"/>
  <c r="C358" i="1" l="1"/>
  <c r="AF356" i="1"/>
  <c r="AD357" i="1"/>
  <c r="AH355" i="1"/>
  <c r="AI355" i="1" s="1"/>
  <c r="AG355" i="1"/>
  <c r="AE356" i="1" s="1"/>
  <c r="AH356" i="1" l="1"/>
  <c r="AI356" i="1" s="1"/>
  <c r="AG356" i="1"/>
  <c r="AE357" i="1" s="1"/>
  <c r="C359" i="1"/>
  <c r="AD358" i="1"/>
  <c r="AF357" i="1"/>
  <c r="AD359" i="1" l="1"/>
  <c r="AF358" i="1"/>
  <c r="AH357" i="1"/>
  <c r="AI357" i="1"/>
  <c r="AG357" i="1"/>
  <c r="AE358" i="1" s="1"/>
  <c r="C360" i="1"/>
  <c r="AH358" i="1" l="1"/>
  <c r="AI358" i="1" s="1"/>
  <c r="AG358" i="1"/>
  <c r="AE359" i="1" s="1"/>
  <c r="C361" i="1"/>
  <c r="AF359" i="1"/>
  <c r="AD360" i="1"/>
  <c r="AF360" i="1" l="1"/>
  <c r="AD361" i="1"/>
  <c r="AH359" i="1"/>
  <c r="AI359" i="1" s="1"/>
  <c r="AG359" i="1"/>
  <c r="AE360" i="1" s="1"/>
  <c r="C362" i="1"/>
  <c r="C363" i="1" l="1"/>
  <c r="AF361" i="1"/>
  <c r="AD362" i="1"/>
  <c r="AH360" i="1"/>
  <c r="AI360" i="1" s="1"/>
  <c r="AG360" i="1"/>
  <c r="AE361" i="1" s="1"/>
  <c r="AH361" i="1" l="1"/>
  <c r="AI361" i="1" s="1"/>
  <c r="AG361" i="1"/>
  <c r="AE362" i="1" s="1"/>
  <c r="AD363" i="1"/>
  <c r="AF362" i="1"/>
  <c r="C364" i="1"/>
  <c r="AH362" i="1" l="1"/>
  <c r="AI362" i="1"/>
  <c r="AG362" i="1"/>
  <c r="AE363" i="1" s="1"/>
  <c r="AF363" i="1"/>
  <c r="AD364" i="1"/>
  <c r="C365" i="1"/>
  <c r="AD365" i="1" l="1"/>
  <c r="AF364" i="1"/>
  <c r="C366" i="1"/>
  <c r="AH363" i="1"/>
  <c r="AI363" i="1" s="1"/>
  <c r="AG363" i="1"/>
  <c r="AE364" i="1" s="1"/>
  <c r="C367" i="1" l="1"/>
  <c r="AH364" i="1"/>
  <c r="AI364" i="1" s="1"/>
  <c r="AG364" i="1"/>
  <c r="AE365" i="1" s="1"/>
  <c r="AD366" i="1"/>
  <c r="AF365" i="1"/>
  <c r="AH365" i="1" l="1"/>
  <c r="AI365" i="1" s="1"/>
  <c r="AG365" i="1"/>
  <c r="AD367" i="1"/>
  <c r="AF366" i="1"/>
  <c r="C368" i="1"/>
  <c r="AE366" i="1"/>
  <c r="AF367" i="1" l="1"/>
  <c r="AD368" i="1"/>
  <c r="C369" i="1"/>
  <c r="AH366" i="1"/>
  <c r="AI366" i="1" s="1"/>
  <c r="AG366" i="1"/>
  <c r="AE367" i="1" s="1"/>
  <c r="C370" i="1" l="1"/>
  <c r="AF368" i="1"/>
  <c r="AD369" i="1"/>
  <c r="AH367" i="1"/>
  <c r="AI367" i="1" s="1"/>
  <c r="AG367" i="1"/>
  <c r="AE368" i="1" s="1"/>
  <c r="AH368" i="1" l="1"/>
  <c r="AI368" i="1" s="1"/>
  <c r="AG368" i="1"/>
  <c r="AE369" i="1" s="1"/>
  <c r="AF369" i="1"/>
  <c r="AD370" i="1"/>
  <c r="C371" i="1"/>
  <c r="AD371" i="1" l="1"/>
  <c r="AF370" i="1"/>
  <c r="AH369" i="1"/>
  <c r="AI369" i="1" s="1"/>
  <c r="AG369" i="1"/>
  <c r="AE370" i="1" s="1"/>
  <c r="C372" i="1"/>
  <c r="C373" i="1" l="1"/>
  <c r="AH370" i="1"/>
  <c r="AI370" i="1" s="1"/>
  <c r="AG370" i="1"/>
  <c r="AE371" i="1" s="1"/>
  <c r="AF371" i="1"/>
  <c r="AD372" i="1"/>
  <c r="C374" i="1" l="1"/>
  <c r="AD373" i="1"/>
  <c r="AF372" i="1"/>
  <c r="AH371" i="1"/>
  <c r="AI371" i="1"/>
  <c r="AG371" i="1"/>
  <c r="AE372" i="1" s="1"/>
  <c r="AD374" i="1" l="1"/>
  <c r="AF373" i="1"/>
  <c r="C375" i="1"/>
  <c r="AH372" i="1"/>
  <c r="AI372" i="1" s="1"/>
  <c r="AG372" i="1"/>
  <c r="AE373" i="1" s="1"/>
  <c r="F16" i="1" l="1"/>
  <c r="AH373" i="1"/>
  <c r="AI373" i="1"/>
  <c r="AG373" i="1"/>
  <c r="AE374" i="1" s="1"/>
  <c r="AD375" i="1"/>
  <c r="AF375" i="1" s="1"/>
  <c r="AF374" i="1"/>
  <c r="H16" i="1" l="1"/>
  <c r="I16" i="1" s="1"/>
  <c r="B6" i="4"/>
  <c r="G16" i="1"/>
  <c r="E17" i="1" s="1"/>
  <c r="F17" i="1" s="1"/>
  <c r="AH374" i="1"/>
  <c r="AI374" i="1" s="1"/>
  <c r="AG374" i="1"/>
  <c r="AE375" i="1" s="1"/>
  <c r="AH375" i="1"/>
  <c r="AI375" i="1" s="1"/>
  <c r="AG375" i="1"/>
  <c r="Q21" i="1"/>
  <c r="O22" i="1" s="1"/>
  <c r="G17" i="1" l="1"/>
  <c r="E18" i="1" s="1"/>
  <c r="F18" i="1" s="1"/>
  <c r="H17" i="1"/>
  <c r="I17" i="1" s="1"/>
  <c r="F8" i="4" s="1"/>
  <c r="L8" i="4" s="1"/>
  <c r="F6" i="4"/>
  <c r="L6" i="4" s="1"/>
  <c r="F7" i="4"/>
  <c r="L7" i="4" s="1"/>
  <c r="P22" i="1"/>
  <c r="Q22" i="1" s="1"/>
  <c r="O23" i="1" s="1"/>
  <c r="G18" i="1" l="1"/>
  <c r="E19" i="1" s="1"/>
  <c r="F19" i="1" s="1"/>
  <c r="H18" i="1"/>
  <c r="I18" i="1" s="1"/>
  <c r="F9" i="4" s="1"/>
  <c r="L9" i="4" s="1"/>
  <c r="P23" i="1"/>
  <c r="Q23" i="1" s="1"/>
  <c r="O24" i="1" s="1"/>
  <c r="G19" i="1" l="1"/>
  <c r="E20" i="1" s="1"/>
  <c r="F20" i="1" s="1"/>
  <c r="H19" i="1"/>
  <c r="I19" i="1" s="1"/>
  <c r="F10" i="4" s="1"/>
  <c r="L10" i="4" s="1"/>
  <c r="P24" i="1"/>
  <c r="Q24" i="1" s="1"/>
  <c r="O25" i="1" s="1"/>
  <c r="G20" i="1" l="1"/>
  <c r="E21" i="1" s="1"/>
  <c r="F21" i="1" s="1"/>
  <c r="H20" i="1"/>
  <c r="I20" i="1" s="1"/>
  <c r="F11" i="4" s="1"/>
  <c r="L11" i="4" s="1"/>
  <c r="P25" i="1"/>
  <c r="Q25" i="1" s="1"/>
  <c r="O26" i="1" s="1"/>
  <c r="G21" i="1" l="1"/>
  <c r="E22" i="1" s="1"/>
  <c r="F22" i="1" s="1"/>
  <c r="H21" i="1"/>
  <c r="I21" i="1" s="1"/>
  <c r="F12" i="4" s="1"/>
  <c r="L12" i="4" s="1"/>
  <c r="P26" i="1"/>
  <c r="Q26" i="1" s="1"/>
  <c r="O27" i="1" s="1"/>
  <c r="G22" i="1" l="1"/>
  <c r="E23" i="1" s="1"/>
  <c r="F23" i="1" s="1"/>
  <c r="H22" i="1"/>
  <c r="I22" i="1" s="1"/>
  <c r="F13" i="4" s="1"/>
  <c r="L13" i="4" s="1"/>
  <c r="P27" i="1"/>
  <c r="Q27" i="1" s="1"/>
  <c r="O28" i="1" s="1"/>
  <c r="G23" i="1" l="1"/>
  <c r="E24" i="1" s="1"/>
  <c r="F24" i="1" s="1"/>
  <c r="H23" i="1"/>
  <c r="I23" i="1" s="1"/>
  <c r="F14" i="4" s="1"/>
  <c r="L14" i="4" s="1"/>
  <c r="L1" i="4" s="1"/>
  <c r="A23" i="1"/>
  <c r="P28" i="1"/>
  <c r="Q28" i="1" s="1"/>
  <c r="O29" i="1" s="1"/>
  <c r="G24" i="1" l="1"/>
  <c r="E25" i="1" s="1"/>
  <c r="F25" i="1" s="1"/>
  <c r="H24" i="1"/>
  <c r="I24" i="1" s="1"/>
  <c r="P29" i="1"/>
  <c r="Q29" i="1" s="1"/>
  <c r="O30" i="1" s="1"/>
  <c r="G25" i="1" l="1"/>
  <c r="E26" i="1" s="1"/>
  <c r="F26" i="1" s="1"/>
  <c r="H25" i="1"/>
  <c r="I25" i="1" s="1"/>
  <c r="P30" i="1"/>
  <c r="Q30" i="1" s="1"/>
  <c r="O31" i="1" s="1"/>
  <c r="G26" i="1" l="1"/>
  <c r="E27" i="1" s="1"/>
  <c r="F27" i="1" s="1"/>
  <c r="H26" i="1"/>
  <c r="I26" i="1" s="1"/>
  <c r="P31" i="1"/>
  <c r="Q31" i="1" s="1"/>
  <c r="O32" i="1" s="1"/>
  <c r="G27" i="1" l="1"/>
  <c r="E28" i="1" s="1"/>
  <c r="F28" i="1" s="1"/>
  <c r="H27" i="1"/>
  <c r="I27" i="1" s="1"/>
  <c r="P32" i="1"/>
  <c r="Q32" i="1" s="1"/>
  <c r="O33" i="1" s="1"/>
  <c r="G28" i="1" l="1"/>
  <c r="E29" i="1" s="1"/>
  <c r="F29" i="1" s="1"/>
  <c r="H28" i="1"/>
  <c r="I28" i="1" s="1"/>
  <c r="P33" i="1"/>
  <c r="Q33" i="1" s="1"/>
  <c r="O34" i="1" s="1"/>
  <c r="G29" i="1" l="1"/>
  <c r="E30" i="1" s="1"/>
  <c r="F30" i="1" s="1"/>
  <c r="H29" i="1"/>
  <c r="I29" i="1"/>
  <c r="P34" i="1"/>
  <c r="Q34" i="1" s="1"/>
  <c r="O35" i="1" s="1"/>
  <c r="G30" i="1" l="1"/>
  <c r="E31" i="1" s="1"/>
  <c r="F31" i="1" s="1"/>
  <c r="H30" i="1"/>
  <c r="I30" i="1"/>
  <c r="P35" i="1"/>
  <c r="Q35" i="1" s="1"/>
  <c r="O36" i="1" s="1"/>
  <c r="G31" i="1" l="1"/>
  <c r="E32" i="1" s="1"/>
  <c r="F32" i="1" s="1"/>
  <c r="H31" i="1"/>
  <c r="I31" i="1" s="1"/>
  <c r="P36" i="1"/>
  <c r="N45" i="1"/>
  <c r="N40" i="1"/>
  <c r="N36" i="1"/>
  <c r="N42" i="1"/>
  <c r="N39" i="1"/>
  <c r="N38" i="1"/>
  <c r="N47" i="1"/>
  <c r="N37" i="1"/>
  <c r="N46" i="1"/>
  <c r="N43" i="1"/>
  <c r="N41" i="1"/>
  <c r="N44" i="1"/>
  <c r="G32" i="1" l="1"/>
  <c r="E33" i="1" s="1"/>
  <c r="F33" i="1" s="1"/>
  <c r="H32" i="1"/>
  <c r="I32" i="1" s="1"/>
  <c r="Q36" i="1"/>
  <c r="O37" i="1" s="1"/>
  <c r="G33" i="1" l="1"/>
  <c r="E34" i="1" s="1"/>
  <c r="F34" i="1" s="1"/>
  <c r="H33" i="1"/>
  <c r="I33" i="1" s="1"/>
  <c r="P37" i="1"/>
  <c r="Q37" i="1" s="1"/>
  <c r="O38" i="1" s="1"/>
  <c r="G34" i="1" l="1"/>
  <c r="E35" i="1" s="1"/>
  <c r="F35" i="1" s="1"/>
  <c r="H34" i="1"/>
  <c r="I34" i="1" s="1"/>
  <c r="P38" i="1"/>
  <c r="Q38" i="1" s="1"/>
  <c r="O39" i="1" s="1"/>
  <c r="G35" i="1" l="1"/>
  <c r="E36" i="1" s="1"/>
  <c r="F36" i="1" s="1"/>
  <c r="H35" i="1"/>
  <c r="I35" i="1" s="1"/>
  <c r="A35" i="1"/>
  <c r="P39" i="1"/>
  <c r="Q39" i="1" s="1"/>
  <c r="O40" i="1" s="1"/>
  <c r="G36" i="1" l="1"/>
  <c r="E37" i="1" s="1"/>
  <c r="F37" i="1" s="1"/>
  <c r="H36" i="1"/>
  <c r="I36" i="1" s="1"/>
  <c r="P40" i="1"/>
  <c r="Q40" i="1" s="1"/>
  <c r="O41" i="1" s="1"/>
  <c r="G37" i="1" l="1"/>
  <c r="E38" i="1" s="1"/>
  <c r="F38" i="1" s="1"/>
  <c r="H37" i="1"/>
  <c r="I37" i="1" s="1"/>
  <c r="P41" i="1"/>
  <c r="Q41" i="1" s="1"/>
  <c r="O42" i="1" s="1"/>
  <c r="G38" i="1" l="1"/>
  <c r="E39" i="1" s="1"/>
  <c r="F39" i="1" s="1"/>
  <c r="H38" i="1"/>
  <c r="I38" i="1" s="1"/>
  <c r="P42" i="1"/>
  <c r="Q42" i="1" s="1"/>
  <c r="O43" i="1" s="1"/>
  <c r="G39" i="1" l="1"/>
  <c r="E40" i="1" s="1"/>
  <c r="F40" i="1" s="1"/>
  <c r="H39" i="1"/>
  <c r="I39" i="1" s="1"/>
  <c r="P43" i="1"/>
  <c r="Q43" i="1" s="1"/>
  <c r="O44" i="1" s="1"/>
  <c r="G40" i="1" l="1"/>
  <c r="E41" i="1" s="1"/>
  <c r="F41" i="1" s="1"/>
  <c r="H40" i="1"/>
  <c r="I40" i="1" s="1"/>
  <c r="P44" i="1"/>
  <c r="Q44" i="1" s="1"/>
  <c r="O45" i="1" s="1"/>
  <c r="G41" i="1" l="1"/>
  <c r="E42" i="1" s="1"/>
  <c r="F42" i="1" s="1"/>
  <c r="H41" i="1"/>
  <c r="I41" i="1" s="1"/>
  <c r="P45" i="1"/>
  <c r="Q45" i="1" s="1"/>
  <c r="O46" i="1" s="1"/>
  <c r="G42" i="1" l="1"/>
  <c r="E43" i="1" s="1"/>
  <c r="F43" i="1" s="1"/>
  <c r="H42" i="1"/>
  <c r="I42" i="1" s="1"/>
  <c r="P46" i="1"/>
  <c r="Q46" i="1" s="1"/>
  <c r="O47" i="1" s="1"/>
  <c r="G43" i="1" l="1"/>
  <c r="E44" i="1" s="1"/>
  <c r="F44" i="1" s="1"/>
  <c r="H43" i="1"/>
  <c r="I43" i="1" s="1"/>
  <c r="P47" i="1"/>
  <c r="Q47" i="1" s="1"/>
  <c r="O48" i="1" s="1"/>
  <c r="G44" i="1" l="1"/>
  <c r="E45" i="1" s="1"/>
  <c r="F45" i="1" s="1"/>
  <c r="H44" i="1"/>
  <c r="I44" i="1" s="1"/>
  <c r="P48" i="1"/>
  <c r="N50" i="1"/>
  <c r="N49" i="1"/>
  <c r="N48" i="1"/>
  <c r="G45" i="1" l="1"/>
  <c r="E46" i="1" s="1"/>
  <c r="F46" i="1" s="1"/>
  <c r="H45" i="1"/>
  <c r="I45" i="1" s="1"/>
  <c r="Q48" i="1"/>
  <c r="O49" i="1" s="1"/>
  <c r="G46" i="1" l="1"/>
  <c r="E47" i="1" s="1"/>
  <c r="F47" i="1" s="1"/>
  <c r="H46" i="1"/>
  <c r="I46" i="1" s="1"/>
  <c r="P49" i="1"/>
  <c r="Q49" i="1" s="1"/>
  <c r="O50" i="1" s="1"/>
  <c r="G47" i="1" l="1"/>
  <c r="E48" i="1" s="1"/>
  <c r="H47" i="1"/>
  <c r="I47" i="1" s="1"/>
  <c r="A47" i="1"/>
  <c r="P50" i="1"/>
  <c r="Q50" i="1" s="1"/>
  <c r="O51" i="1" s="1"/>
  <c r="F48" i="1" l="1"/>
  <c r="P51" i="1"/>
  <c r="N51" i="1"/>
  <c r="N54" i="1"/>
  <c r="N52" i="1"/>
  <c r="N59" i="1"/>
  <c r="N56" i="1"/>
  <c r="N53" i="1"/>
  <c r="N55" i="1"/>
  <c r="N58" i="1"/>
  <c r="N57" i="1"/>
  <c r="G48" i="1" l="1"/>
  <c r="E49" i="1" s="1"/>
  <c r="H48" i="1"/>
  <c r="I48" i="1" s="1"/>
  <c r="Q51" i="1"/>
  <c r="O52" i="1" s="1"/>
  <c r="F65" i="2"/>
  <c r="F67" i="2" s="1"/>
  <c r="G67" i="2" s="1"/>
  <c r="F49" i="1" l="1"/>
  <c r="P52" i="1"/>
  <c r="Q52" i="1" s="1"/>
  <c r="O53" i="1" s="1"/>
  <c r="G49" i="1" l="1"/>
  <c r="E50" i="1" s="1"/>
  <c r="H49" i="1"/>
  <c r="I49" i="1" s="1"/>
  <c r="P53" i="1"/>
  <c r="Q53" i="1" s="1"/>
  <c r="O54" i="1" s="1"/>
  <c r="F50" i="1" l="1"/>
  <c r="P54" i="1"/>
  <c r="Q54" i="1" s="1"/>
  <c r="O55" i="1" s="1"/>
  <c r="G50" i="1" l="1"/>
  <c r="E51" i="1" s="1"/>
  <c r="H50" i="1"/>
  <c r="I50" i="1" s="1"/>
  <c r="P55" i="1"/>
  <c r="Q55" i="1" s="1"/>
  <c r="O56" i="1" s="1"/>
  <c r="F51" i="1" l="1"/>
  <c r="P56" i="1"/>
  <c r="Q56" i="1" s="1"/>
  <c r="O57" i="1" s="1"/>
  <c r="G51" i="1" l="1"/>
  <c r="E52" i="1" s="1"/>
  <c r="H51" i="1"/>
  <c r="I51" i="1" s="1"/>
  <c r="P57" i="1"/>
  <c r="Q57" i="1" s="1"/>
  <c r="O58" i="1" s="1"/>
  <c r="F52" i="1" l="1"/>
  <c r="P58" i="1"/>
  <c r="Q58" i="1" s="1"/>
  <c r="O59" i="1" s="1"/>
  <c r="G52" i="1" l="1"/>
  <c r="E53" i="1" s="1"/>
  <c r="H52" i="1"/>
  <c r="I52" i="1" s="1"/>
  <c r="P59" i="1"/>
  <c r="Q59" i="1" s="1"/>
  <c r="O60" i="1" s="1"/>
  <c r="F53" i="1" l="1"/>
  <c r="P60" i="1"/>
  <c r="N61" i="1"/>
  <c r="N66" i="1"/>
  <c r="N63" i="1"/>
  <c r="N67" i="1"/>
  <c r="N62" i="1"/>
  <c r="N64" i="1"/>
  <c r="N65" i="1"/>
  <c r="N60" i="1"/>
  <c r="N71" i="1"/>
  <c r="N70" i="1"/>
  <c r="N69" i="1"/>
  <c r="N68" i="1"/>
  <c r="G53" i="1" l="1"/>
  <c r="E54" i="1" s="1"/>
  <c r="H53" i="1"/>
  <c r="I53" i="1" s="1"/>
  <c r="F77" i="2"/>
  <c r="F79" i="2" s="1"/>
  <c r="G79" i="2" s="1"/>
  <c r="Q60" i="1"/>
  <c r="O61" i="1" s="1"/>
  <c r="F54" i="1" l="1"/>
  <c r="P61" i="1"/>
  <c r="Q61" i="1" s="1"/>
  <c r="O62" i="1" s="1"/>
  <c r="G54" i="1" l="1"/>
  <c r="E55" i="1" s="1"/>
  <c r="H54" i="1"/>
  <c r="I54" i="1" s="1"/>
  <c r="P62" i="1"/>
  <c r="Q62" i="1" s="1"/>
  <c r="O63" i="1" s="1"/>
  <c r="F55" i="1" l="1"/>
  <c r="P63" i="1"/>
  <c r="Q63" i="1" s="1"/>
  <c r="O64" i="1" s="1"/>
  <c r="G55" i="1" l="1"/>
  <c r="E56" i="1" s="1"/>
  <c r="H55" i="1"/>
  <c r="I55" i="1" s="1"/>
  <c r="P64" i="1"/>
  <c r="Q64" i="1" s="1"/>
  <c r="O65" i="1" s="1"/>
  <c r="F56" i="1" l="1"/>
  <c r="P65" i="1"/>
  <c r="Q65" i="1" s="1"/>
  <c r="O66" i="1" s="1"/>
  <c r="G56" i="1" l="1"/>
  <c r="E57" i="1" s="1"/>
  <c r="H56" i="1"/>
  <c r="I56" i="1" s="1"/>
  <c r="P66" i="1"/>
  <c r="Q66" i="1" s="1"/>
  <c r="O67" i="1" s="1"/>
  <c r="F57" i="1" l="1"/>
  <c r="P67" i="1"/>
  <c r="Q67" i="1" s="1"/>
  <c r="O68" i="1" s="1"/>
  <c r="G57" i="1" l="1"/>
  <c r="E58" i="1" s="1"/>
  <c r="H57" i="1"/>
  <c r="I57" i="1" s="1"/>
  <c r="P68" i="1"/>
  <c r="Q68" i="1" s="1"/>
  <c r="O69" i="1" s="1"/>
  <c r="F58" i="1" l="1"/>
  <c r="P69" i="1"/>
  <c r="Q69" i="1" s="1"/>
  <c r="O70" i="1" s="1"/>
  <c r="G58" i="1" l="1"/>
  <c r="E59" i="1" s="1"/>
  <c r="H58" i="1"/>
  <c r="I58" i="1" s="1"/>
  <c r="P70" i="1"/>
  <c r="Q70" i="1" s="1"/>
  <c r="O71" i="1" s="1"/>
  <c r="F59" i="1" l="1"/>
  <c r="P71" i="1"/>
  <c r="Q71" i="1" s="1"/>
  <c r="O72" i="1" s="1"/>
  <c r="G59" i="1" l="1"/>
  <c r="E60" i="1" s="1"/>
  <c r="H59" i="1"/>
  <c r="I59" i="1" s="1"/>
  <c r="A59" i="1"/>
  <c r="P72" i="1"/>
  <c r="N76" i="1"/>
  <c r="N77" i="1"/>
  <c r="N73" i="1"/>
  <c r="N83" i="1"/>
  <c r="N78" i="1"/>
  <c r="N81" i="1"/>
  <c r="N82" i="1"/>
  <c r="N72" i="1"/>
  <c r="N75" i="1"/>
  <c r="N80" i="1"/>
  <c r="N74" i="1"/>
  <c r="N79" i="1"/>
  <c r="Q72" i="1" l="1"/>
  <c r="O73" i="1" s="1"/>
  <c r="F60" i="1"/>
  <c r="P73" i="1"/>
  <c r="Q73" i="1" s="1"/>
  <c r="O74" i="1" s="1"/>
  <c r="G60" i="1" l="1"/>
  <c r="E61" i="1" s="1"/>
  <c r="H60" i="1"/>
  <c r="I60" i="1" s="1"/>
  <c r="P74" i="1"/>
  <c r="Q74" i="1" s="1"/>
  <c r="O75" i="1" s="1"/>
  <c r="F61" i="1" l="1"/>
  <c r="P75" i="1"/>
  <c r="Q75" i="1" s="1"/>
  <c r="O76" i="1" s="1"/>
  <c r="G61" i="1" l="1"/>
  <c r="E62" i="1" s="1"/>
  <c r="H61" i="1"/>
  <c r="I61" i="1" s="1"/>
  <c r="P76" i="1"/>
  <c r="Q76" i="1" s="1"/>
  <c r="O77" i="1" s="1"/>
  <c r="F62" i="1" l="1"/>
  <c r="P77" i="1"/>
  <c r="Q77" i="1" s="1"/>
  <c r="O78" i="1" s="1"/>
  <c r="G62" i="1" l="1"/>
  <c r="E63" i="1" s="1"/>
  <c r="H62" i="1"/>
  <c r="I62" i="1" s="1"/>
  <c r="P78" i="1"/>
  <c r="Q78" i="1" s="1"/>
  <c r="O79" i="1" s="1"/>
  <c r="F63" i="1" l="1"/>
  <c r="P79" i="1"/>
  <c r="Q79" i="1" s="1"/>
  <c r="O80" i="1" s="1"/>
  <c r="G63" i="1" l="1"/>
  <c r="E64" i="1" s="1"/>
  <c r="H63" i="1"/>
  <c r="I63" i="1" s="1"/>
  <c r="P80" i="1"/>
  <c r="Q80" i="1" s="1"/>
  <c r="O81" i="1" s="1"/>
  <c r="F64" i="1" l="1"/>
  <c r="P81" i="1"/>
  <c r="Q81" i="1" s="1"/>
  <c r="O82" i="1" s="1"/>
  <c r="G64" i="1" l="1"/>
  <c r="E65" i="1" s="1"/>
  <c r="H64" i="1"/>
  <c r="I64" i="1" s="1"/>
  <c r="P82" i="1"/>
  <c r="Q82" i="1" s="1"/>
  <c r="O83" i="1" s="1"/>
  <c r="F65" i="1" l="1"/>
  <c r="P83" i="1"/>
  <c r="Q83" i="1" s="1"/>
  <c r="O84" i="1" s="1"/>
  <c r="G65" i="1" l="1"/>
  <c r="E66" i="1" s="1"/>
  <c r="H65" i="1"/>
  <c r="I65" i="1" s="1"/>
  <c r="P84" i="1"/>
  <c r="N321" i="1"/>
  <c r="N257" i="1"/>
  <c r="N326" i="1"/>
  <c r="N363" i="1"/>
  <c r="N299" i="1"/>
  <c r="N340" i="1"/>
  <c r="N370" i="1"/>
  <c r="N248" i="1"/>
  <c r="N189" i="1"/>
  <c r="N125" i="1"/>
  <c r="N279" i="1"/>
  <c r="N234" i="1"/>
  <c r="N170" i="1"/>
  <c r="N320" i="1"/>
  <c r="N199" i="1"/>
  <c r="N373" i="1"/>
  <c r="N285" i="1"/>
  <c r="N192" i="1"/>
  <c r="N220" i="1"/>
  <c r="N89" i="1"/>
  <c r="N241" i="1"/>
  <c r="N114" i="1"/>
  <c r="N88" i="1"/>
  <c r="N198" i="1"/>
  <c r="N126" i="1"/>
  <c r="N270" i="1"/>
  <c r="N164" i="1"/>
  <c r="N212" i="1"/>
  <c r="N274" i="1"/>
  <c r="N155" i="1"/>
  <c r="N227" i="1"/>
  <c r="N124" i="1"/>
  <c r="N176" i="1"/>
  <c r="N116" i="1"/>
  <c r="N163" i="1"/>
  <c r="N137" i="1"/>
  <c r="N245" i="1"/>
  <c r="N226" i="1"/>
  <c r="N162" i="1"/>
  <c r="N191" i="1"/>
  <c r="N357" i="1"/>
  <c r="N184" i="1"/>
  <c r="N204" i="1"/>
  <c r="N152" i="1"/>
  <c r="N111" i="1"/>
  <c r="N367" i="1"/>
  <c r="N182" i="1"/>
  <c r="N123" i="1"/>
  <c r="N325" i="1"/>
  <c r="N196" i="1"/>
  <c r="N268" i="1"/>
  <c r="N344" i="1"/>
  <c r="N211" i="1"/>
  <c r="N119" i="1"/>
  <c r="N93" i="1"/>
  <c r="N87" i="1"/>
  <c r="N128" i="1"/>
  <c r="N172" i="1"/>
  <c r="N312" i="1"/>
  <c r="N118" i="1"/>
  <c r="N131" i="1"/>
  <c r="N104" i="1"/>
  <c r="N366" i="1"/>
  <c r="N302" i="1"/>
  <c r="N316" i="1"/>
  <c r="N165" i="1"/>
  <c r="N146" i="1"/>
  <c r="N232" i="1"/>
  <c r="N193" i="1"/>
  <c r="N99" i="1"/>
  <c r="N217" i="1"/>
  <c r="N134" i="1"/>
  <c r="N353" i="1"/>
  <c r="N306" i="1"/>
  <c r="N202" i="1"/>
  <c r="N349" i="1"/>
  <c r="N174" i="1"/>
  <c r="N235" i="1"/>
  <c r="N267" i="1"/>
  <c r="N98" i="1"/>
  <c r="N350" i="1"/>
  <c r="N290" i="1"/>
  <c r="N263" i="1"/>
  <c r="N223" i="1"/>
  <c r="N313" i="1"/>
  <c r="N249" i="1"/>
  <c r="N318" i="1"/>
  <c r="N355" i="1"/>
  <c r="N291" i="1"/>
  <c r="N332" i="1"/>
  <c r="N354" i="1"/>
  <c r="N181" i="1"/>
  <c r="N117" i="1"/>
  <c r="N275" i="1"/>
  <c r="N304" i="1"/>
  <c r="N276" i="1"/>
  <c r="N225" i="1"/>
  <c r="N264" i="1"/>
  <c r="N121" i="1"/>
  <c r="N238" i="1"/>
  <c r="N361" i="1"/>
  <c r="N375" i="1"/>
  <c r="N229" i="1"/>
  <c r="N210" i="1"/>
  <c r="N175" i="1"/>
  <c r="N179" i="1"/>
  <c r="N319" i="1"/>
  <c r="N262" i="1"/>
  <c r="N171" i="1"/>
  <c r="N107" i="1"/>
  <c r="N358" i="1"/>
  <c r="N331" i="1"/>
  <c r="N221" i="1"/>
  <c r="N266" i="1"/>
  <c r="N167" i="1"/>
  <c r="N259" i="1"/>
  <c r="N102" i="1"/>
  <c r="N256" i="1"/>
  <c r="N112" i="1"/>
  <c r="N122" i="1"/>
  <c r="N323" i="1"/>
  <c r="N213" i="1"/>
  <c r="N194" i="1"/>
  <c r="N333" i="1"/>
  <c r="N298" i="1"/>
  <c r="N369" i="1"/>
  <c r="N305" i="1"/>
  <c r="N374" i="1"/>
  <c r="N310" i="1"/>
  <c r="N347" i="1"/>
  <c r="N283" i="1"/>
  <c r="N324" i="1"/>
  <c r="N338" i="1"/>
  <c r="N237" i="1"/>
  <c r="N173" i="1"/>
  <c r="N109" i="1"/>
  <c r="N272" i="1"/>
  <c r="N218" i="1"/>
  <c r="N154" i="1"/>
  <c r="N288" i="1"/>
  <c r="N183" i="1"/>
  <c r="N362" i="1"/>
  <c r="N240" i="1"/>
  <c r="N341" i="1"/>
  <c r="N188" i="1"/>
  <c r="N139" i="1"/>
  <c r="N209" i="1"/>
  <c r="N108" i="1"/>
  <c r="N351" i="1"/>
  <c r="N169" i="1"/>
  <c r="N120" i="1"/>
  <c r="N258" i="1"/>
  <c r="N293" i="1"/>
  <c r="N233" i="1"/>
  <c r="N195" i="1"/>
  <c r="N113" i="1"/>
  <c r="N297" i="1"/>
  <c r="N339" i="1"/>
  <c r="N322" i="1"/>
  <c r="N269" i="1"/>
  <c r="N239" i="1"/>
  <c r="N309" i="1"/>
  <c r="N105" i="1"/>
  <c r="N252" i="1"/>
  <c r="N280" i="1"/>
  <c r="N190" i="1"/>
  <c r="N289" i="1"/>
  <c r="N372" i="1"/>
  <c r="N157" i="1"/>
  <c r="N138" i="1"/>
  <c r="N224" i="1"/>
  <c r="N330" i="1"/>
  <c r="N144" i="1"/>
  <c r="N360" i="1"/>
  <c r="N158" i="1"/>
  <c r="N85" i="1"/>
  <c r="N286" i="1"/>
  <c r="N300" i="1"/>
  <c r="N327" i="1"/>
  <c r="N159" i="1"/>
  <c r="N153" i="1"/>
  <c r="N345" i="1"/>
  <c r="N337" i="1"/>
  <c r="N329" i="1"/>
  <c r="N265" i="1"/>
  <c r="N334" i="1"/>
  <c r="N371" i="1"/>
  <c r="N307" i="1"/>
  <c r="N348" i="1"/>
  <c r="N284" i="1"/>
  <c r="N251" i="1"/>
  <c r="N197" i="1"/>
  <c r="N133" i="1"/>
  <c r="N295" i="1"/>
  <c r="N242" i="1"/>
  <c r="N178" i="1"/>
  <c r="N336" i="1"/>
  <c r="N207" i="1"/>
  <c r="N143" i="1"/>
  <c r="N301" i="1"/>
  <c r="N200" i="1"/>
  <c r="N236" i="1"/>
  <c r="N97" i="1"/>
  <c r="N271" i="1"/>
  <c r="N136" i="1"/>
  <c r="N187" i="1"/>
  <c r="N214" i="1"/>
  <c r="N129" i="1"/>
  <c r="N296" i="1"/>
  <c r="N177" i="1"/>
  <c r="N228" i="1"/>
  <c r="N282" i="1"/>
  <c r="N168" i="1"/>
  <c r="N243" i="1"/>
  <c r="N127" i="1"/>
  <c r="N335" i="1"/>
  <c r="N142" i="1"/>
  <c r="N95" i="1"/>
  <c r="N147" i="1"/>
  <c r="N359" i="1"/>
  <c r="N365" i="1"/>
  <c r="N84" i="1"/>
  <c r="N156" i="1"/>
  <c r="N160" i="1"/>
  <c r="N115" i="1"/>
  <c r="N90" i="1"/>
  <c r="N294" i="1"/>
  <c r="N308" i="1"/>
  <c r="N343" i="1"/>
  <c r="N231" i="1"/>
  <c r="N166" i="1"/>
  <c r="N91" i="1"/>
  <c r="N201" i="1"/>
  <c r="N110" i="1"/>
  <c r="N281" i="1"/>
  <c r="N364" i="1"/>
  <c r="N149" i="1"/>
  <c r="N368" i="1"/>
  <c r="N216" i="1"/>
  <c r="N161" i="1"/>
  <c r="N205" i="1"/>
  <c r="N317" i="1"/>
  <c r="N86" i="1"/>
  <c r="N219" i="1"/>
  <c r="N261" i="1"/>
  <c r="N206" i="1"/>
  <c r="N278" i="1"/>
  <c r="N230" i="1"/>
  <c r="N222" i="1"/>
  <c r="N140" i="1"/>
  <c r="N100" i="1"/>
  <c r="N352" i="1"/>
  <c r="N92" i="1"/>
  <c r="N96" i="1"/>
  <c r="N273" i="1"/>
  <c r="N141" i="1"/>
  <c r="N208" i="1"/>
  <c r="N287" i="1"/>
  <c r="N203" i="1"/>
  <c r="N255" i="1"/>
  <c r="N101" i="1"/>
  <c r="N106" i="1"/>
  <c r="N260" i="1"/>
  <c r="N244" i="1"/>
  <c r="N315" i="1"/>
  <c r="N135" i="1"/>
  <c r="N150" i="1"/>
  <c r="N132" i="1"/>
  <c r="N215" i="1"/>
  <c r="N103" i="1"/>
  <c r="N342" i="1"/>
  <c r="N311" i="1"/>
  <c r="N253" i="1"/>
  <c r="N246" i="1"/>
  <c r="N250" i="1"/>
  <c r="N145" i="1"/>
  <c r="N247" i="1"/>
  <c r="N130" i="1"/>
  <c r="N186" i="1"/>
  <c r="N346" i="1"/>
  <c r="N277" i="1"/>
  <c r="N292" i="1"/>
  <c r="N185" i="1"/>
  <c r="N254" i="1"/>
  <c r="N151" i="1"/>
  <c r="N94" i="1"/>
  <c r="N328" i="1"/>
  <c r="N180" i="1"/>
  <c r="N303" i="1"/>
  <c r="N356" i="1"/>
  <c r="N314" i="1"/>
  <c r="N148" i="1"/>
  <c r="Q84" i="1" l="1"/>
  <c r="O85" i="1" s="1"/>
  <c r="F66" i="1"/>
  <c r="P85" i="1"/>
  <c r="Q85" i="1" s="1"/>
  <c r="O86" i="1" s="1"/>
  <c r="G66" i="1" l="1"/>
  <c r="E67" i="1" s="1"/>
  <c r="H66" i="1"/>
  <c r="I66" i="1" s="1"/>
  <c r="P86" i="1"/>
  <c r="Q86" i="1" s="1"/>
  <c r="O87" i="1" s="1"/>
  <c r="F67" i="1" l="1"/>
  <c r="P87" i="1"/>
  <c r="Q87" i="1" s="1"/>
  <c r="O88" i="1" s="1"/>
  <c r="G67" i="1" l="1"/>
  <c r="E68" i="1" s="1"/>
  <c r="H67" i="1"/>
  <c r="I67" i="1" s="1"/>
  <c r="P88" i="1"/>
  <c r="Q88" i="1" s="1"/>
  <c r="O89" i="1" s="1"/>
  <c r="F68" i="1" l="1"/>
  <c r="P89" i="1"/>
  <c r="Q89" i="1" s="1"/>
  <c r="O90" i="1" s="1"/>
  <c r="G68" i="1" l="1"/>
  <c r="E69" i="1" s="1"/>
  <c r="H68" i="1"/>
  <c r="I68" i="1" s="1"/>
  <c r="P90" i="1"/>
  <c r="Q90" i="1" s="1"/>
  <c r="O91" i="1" s="1"/>
  <c r="F69" i="1" l="1"/>
  <c r="P91" i="1"/>
  <c r="Q91" i="1" s="1"/>
  <c r="O92" i="1" s="1"/>
  <c r="G69" i="1" l="1"/>
  <c r="E70" i="1" s="1"/>
  <c r="H69" i="1"/>
  <c r="I69" i="1" s="1"/>
  <c r="P92" i="1"/>
  <c r="Q92" i="1" s="1"/>
  <c r="O93" i="1" s="1"/>
  <c r="F70" i="1" l="1"/>
  <c r="P93" i="1"/>
  <c r="Q93" i="1" s="1"/>
  <c r="O94" i="1" s="1"/>
  <c r="G70" i="1" l="1"/>
  <c r="E71" i="1" s="1"/>
  <c r="H70" i="1"/>
  <c r="I70" i="1" s="1"/>
  <c r="P94" i="1"/>
  <c r="Q94" i="1" s="1"/>
  <c r="O95" i="1" s="1"/>
  <c r="F71" i="1" l="1"/>
  <c r="P95" i="1"/>
  <c r="Q95" i="1" s="1"/>
  <c r="O96" i="1" s="1"/>
  <c r="G71" i="1" l="1"/>
  <c r="E72" i="1" s="1"/>
  <c r="H71" i="1"/>
  <c r="I71" i="1" s="1"/>
  <c r="A71" i="1"/>
  <c r="P96" i="1"/>
  <c r="Q96" i="1" s="1"/>
  <c r="O97" i="1" s="1"/>
  <c r="F72" i="1" l="1"/>
  <c r="P97" i="1"/>
  <c r="Q97" i="1" s="1"/>
  <c r="O98" i="1" s="1"/>
  <c r="G72" i="1" l="1"/>
  <c r="E73" i="1" s="1"/>
  <c r="H72" i="1"/>
  <c r="I72" i="1" s="1"/>
  <c r="P98" i="1"/>
  <c r="Q98" i="1" s="1"/>
  <c r="O99" i="1" s="1"/>
  <c r="F73" i="1" l="1"/>
  <c r="P99" i="1"/>
  <c r="Q99" i="1" s="1"/>
  <c r="O100" i="1" s="1"/>
  <c r="G73" i="1" l="1"/>
  <c r="E74" i="1" s="1"/>
  <c r="H73" i="1"/>
  <c r="I73" i="1" s="1"/>
  <c r="P100" i="1"/>
  <c r="Q100" i="1" s="1"/>
  <c r="O101" i="1" s="1"/>
  <c r="F74" i="1" l="1"/>
  <c r="P101" i="1"/>
  <c r="Q101" i="1" s="1"/>
  <c r="O102" i="1" s="1"/>
  <c r="G74" i="1" l="1"/>
  <c r="E75" i="1" s="1"/>
  <c r="H74" i="1"/>
  <c r="I74" i="1"/>
  <c r="P102" i="1"/>
  <c r="Q102" i="1" s="1"/>
  <c r="O103" i="1" s="1"/>
  <c r="F75" i="1" l="1"/>
  <c r="P103" i="1"/>
  <c r="Q103" i="1" s="1"/>
  <c r="O104" i="1" s="1"/>
  <c r="G75" i="1" l="1"/>
  <c r="E76" i="1" s="1"/>
  <c r="H75" i="1"/>
  <c r="I75" i="1" s="1"/>
  <c r="P104" i="1"/>
  <c r="Q104" i="1" s="1"/>
  <c r="O105" i="1" s="1"/>
  <c r="F76" i="1" l="1"/>
  <c r="P105" i="1"/>
  <c r="Q105" i="1" s="1"/>
  <c r="O106" i="1" s="1"/>
  <c r="G76" i="1" l="1"/>
  <c r="E77" i="1" s="1"/>
  <c r="H76" i="1"/>
  <c r="I76" i="1" s="1"/>
  <c r="P106" i="1"/>
  <c r="Q106" i="1" s="1"/>
  <c r="O107" i="1" s="1"/>
  <c r="F77" i="1" l="1"/>
  <c r="P107" i="1"/>
  <c r="Q107" i="1" s="1"/>
  <c r="O108" i="1" s="1"/>
  <c r="G77" i="1" l="1"/>
  <c r="E78" i="1" s="1"/>
  <c r="H77" i="1"/>
  <c r="I77" i="1" s="1"/>
  <c r="P108" i="1"/>
  <c r="Q108" i="1" s="1"/>
  <c r="O109" i="1" s="1"/>
  <c r="F78" i="1" l="1"/>
  <c r="P109" i="1"/>
  <c r="Q109" i="1" s="1"/>
  <c r="O110" i="1" s="1"/>
  <c r="G78" i="1" l="1"/>
  <c r="E79" i="1" s="1"/>
  <c r="H78" i="1"/>
  <c r="I78" i="1" s="1"/>
  <c r="P110" i="1"/>
  <c r="Q110" i="1" s="1"/>
  <c r="O111" i="1" s="1"/>
  <c r="F79" i="1" l="1"/>
  <c r="P111" i="1"/>
  <c r="Q111" i="1" s="1"/>
  <c r="O112" i="1" s="1"/>
  <c r="G79" i="1" l="1"/>
  <c r="E80" i="1" s="1"/>
  <c r="H79" i="1"/>
  <c r="I79" i="1" s="1"/>
  <c r="P112" i="1"/>
  <c r="Q112" i="1" s="1"/>
  <c r="O113" i="1" s="1"/>
  <c r="F80" i="1" l="1"/>
  <c r="P113" i="1"/>
  <c r="Q113" i="1" s="1"/>
  <c r="O114" i="1" s="1"/>
  <c r="G80" i="1" l="1"/>
  <c r="E81" i="1" s="1"/>
  <c r="H80" i="1"/>
  <c r="I80" i="1" s="1"/>
  <c r="P114" i="1"/>
  <c r="Q114" i="1" s="1"/>
  <c r="O115" i="1" s="1"/>
  <c r="F81" i="1" l="1"/>
  <c r="P115" i="1"/>
  <c r="Q115" i="1" s="1"/>
  <c r="O116" i="1" s="1"/>
  <c r="G81" i="1" l="1"/>
  <c r="E82" i="1" s="1"/>
  <c r="H81" i="1"/>
  <c r="I81" i="1" s="1"/>
  <c r="P116" i="1"/>
  <c r="Q116" i="1" s="1"/>
  <c r="O117" i="1" s="1"/>
  <c r="F82" i="1" l="1"/>
  <c r="P117" i="1"/>
  <c r="Q117" i="1" s="1"/>
  <c r="O118" i="1" s="1"/>
  <c r="G82" i="1" l="1"/>
  <c r="E83" i="1" s="1"/>
  <c r="F83" i="1" s="1"/>
  <c r="H82" i="1"/>
  <c r="I82" i="1" s="1"/>
  <c r="P118" i="1"/>
  <c r="Q118" i="1" s="1"/>
  <c r="O119" i="1" s="1"/>
  <c r="H83" i="1" l="1"/>
  <c r="I83" i="1" s="1"/>
  <c r="G83" i="1"/>
  <c r="E84" i="1" s="1"/>
  <c r="F84" i="1" s="1"/>
  <c r="A83" i="1"/>
  <c r="P119" i="1"/>
  <c r="Q119" i="1" s="1"/>
  <c r="O120" i="1" s="1"/>
  <c r="G84" i="1" l="1"/>
  <c r="E85" i="1" s="1"/>
  <c r="F85" i="1" s="1"/>
  <c r="H84" i="1"/>
  <c r="I84" i="1" s="1"/>
  <c r="P120" i="1"/>
  <c r="Q120" i="1" s="1"/>
  <c r="O121" i="1" s="1"/>
  <c r="G85" i="1" l="1"/>
  <c r="E86" i="1" s="1"/>
  <c r="F86" i="1" s="1"/>
  <c r="H85" i="1"/>
  <c r="I85" i="1" s="1"/>
  <c r="P121" i="1"/>
  <c r="Q121" i="1" s="1"/>
  <c r="O122" i="1" s="1"/>
  <c r="G86" i="1" l="1"/>
  <c r="E87" i="1" s="1"/>
  <c r="F87" i="1" s="1"/>
  <c r="H86" i="1"/>
  <c r="I86" i="1" s="1"/>
  <c r="P122" i="1"/>
  <c r="Q122" i="1" s="1"/>
  <c r="O123" i="1" s="1"/>
  <c r="G87" i="1" l="1"/>
  <c r="E88" i="1" s="1"/>
  <c r="F88" i="1" s="1"/>
  <c r="H87" i="1"/>
  <c r="I87" i="1" s="1"/>
  <c r="P123" i="1"/>
  <c r="Q123" i="1" s="1"/>
  <c r="O124" i="1" s="1"/>
  <c r="G88" i="1" l="1"/>
  <c r="E89" i="1" s="1"/>
  <c r="F89" i="1" s="1"/>
  <c r="H88" i="1"/>
  <c r="I88" i="1" s="1"/>
  <c r="P124" i="1"/>
  <c r="Q124" i="1" s="1"/>
  <c r="O125" i="1" s="1"/>
  <c r="G89" i="1" l="1"/>
  <c r="E90" i="1" s="1"/>
  <c r="F90" i="1" s="1"/>
  <c r="H89" i="1"/>
  <c r="I89" i="1" s="1"/>
  <c r="P125" i="1"/>
  <c r="Q125" i="1" s="1"/>
  <c r="O126" i="1" s="1"/>
  <c r="G90" i="1" l="1"/>
  <c r="E91" i="1" s="1"/>
  <c r="H90" i="1"/>
  <c r="I90" i="1" s="1"/>
  <c r="P126" i="1"/>
  <c r="Q126" i="1" s="1"/>
  <c r="O127" i="1" s="1"/>
  <c r="F91" i="1" l="1"/>
  <c r="P127" i="1"/>
  <c r="Q127" i="1" s="1"/>
  <c r="O128" i="1" s="1"/>
  <c r="G91" i="1" l="1"/>
  <c r="E92" i="1" s="1"/>
  <c r="H91" i="1"/>
  <c r="I91" i="1" s="1"/>
  <c r="P128" i="1"/>
  <c r="Q128" i="1" s="1"/>
  <c r="O129" i="1" s="1"/>
  <c r="F92" i="1" l="1"/>
  <c r="P129" i="1"/>
  <c r="Q129" i="1" s="1"/>
  <c r="O130" i="1" s="1"/>
  <c r="G92" i="1" l="1"/>
  <c r="E93" i="1" s="1"/>
  <c r="H92" i="1"/>
  <c r="I92" i="1" s="1"/>
  <c r="P130" i="1"/>
  <c r="Q130" i="1" s="1"/>
  <c r="O131" i="1" s="1"/>
  <c r="F93" i="1" l="1"/>
  <c r="P131" i="1"/>
  <c r="Q131" i="1" s="1"/>
  <c r="O132" i="1" s="1"/>
  <c r="G93" i="1" l="1"/>
  <c r="E94" i="1" s="1"/>
  <c r="H93" i="1"/>
  <c r="I93" i="1" s="1"/>
  <c r="P132" i="1"/>
  <c r="Q132" i="1" s="1"/>
  <c r="O133" i="1" s="1"/>
  <c r="F94" i="1" l="1"/>
  <c r="P133" i="1"/>
  <c r="Q133" i="1" s="1"/>
  <c r="O134" i="1" s="1"/>
  <c r="G94" i="1" l="1"/>
  <c r="E95" i="1" s="1"/>
  <c r="H94" i="1"/>
  <c r="I94" i="1" s="1"/>
  <c r="P134" i="1"/>
  <c r="Q134" i="1" s="1"/>
  <c r="O135" i="1" s="1"/>
  <c r="F95" i="1" l="1"/>
  <c r="P135" i="1"/>
  <c r="Q135" i="1" s="1"/>
  <c r="O136" i="1" s="1"/>
  <c r="G95" i="1" l="1"/>
  <c r="E96" i="1" s="1"/>
  <c r="H95" i="1"/>
  <c r="I95" i="1" s="1"/>
  <c r="A95" i="1"/>
  <c r="P136" i="1"/>
  <c r="Q136" i="1" s="1"/>
  <c r="O137" i="1" s="1"/>
  <c r="F96" i="1" l="1"/>
  <c r="P137" i="1"/>
  <c r="Q137" i="1" s="1"/>
  <c r="O138" i="1" s="1"/>
  <c r="G96" i="1" l="1"/>
  <c r="E97" i="1" s="1"/>
  <c r="H96" i="1"/>
  <c r="I96" i="1" s="1"/>
  <c r="P138" i="1"/>
  <c r="Q138" i="1" s="1"/>
  <c r="O139" i="1" s="1"/>
  <c r="F97" i="1" l="1"/>
  <c r="P139" i="1"/>
  <c r="Q139" i="1" s="1"/>
  <c r="O140" i="1" s="1"/>
  <c r="G97" i="1" l="1"/>
  <c r="E98" i="1" s="1"/>
  <c r="H97" i="1"/>
  <c r="I97" i="1"/>
  <c r="P140" i="1"/>
  <c r="Q140" i="1" s="1"/>
  <c r="O141" i="1" s="1"/>
  <c r="F98" i="1" l="1"/>
  <c r="P141" i="1"/>
  <c r="Q141" i="1" s="1"/>
  <c r="O142" i="1" s="1"/>
  <c r="G98" i="1" l="1"/>
  <c r="E99" i="1" s="1"/>
  <c r="H98" i="1"/>
  <c r="I98" i="1" s="1"/>
  <c r="P142" i="1"/>
  <c r="Q142" i="1" s="1"/>
  <c r="O143" i="1" s="1"/>
  <c r="F99" i="1" l="1"/>
  <c r="P143" i="1"/>
  <c r="Q143" i="1" s="1"/>
  <c r="O144" i="1" s="1"/>
  <c r="G99" i="1" l="1"/>
  <c r="E100" i="1" s="1"/>
  <c r="H99" i="1"/>
  <c r="I99" i="1" s="1"/>
  <c r="P144" i="1"/>
  <c r="Q144" i="1" s="1"/>
  <c r="O145" i="1" s="1"/>
  <c r="F100" i="1" l="1"/>
  <c r="P145" i="1"/>
  <c r="Q145" i="1" s="1"/>
  <c r="O146" i="1" s="1"/>
  <c r="G100" i="1" l="1"/>
  <c r="E101" i="1" s="1"/>
  <c r="H100" i="1"/>
  <c r="I100" i="1" s="1"/>
  <c r="P146" i="1"/>
  <c r="Q146" i="1" s="1"/>
  <c r="O147" i="1" s="1"/>
  <c r="F101" i="1" l="1"/>
  <c r="P147" i="1"/>
  <c r="Q147" i="1" s="1"/>
  <c r="O148" i="1" s="1"/>
  <c r="G101" i="1" l="1"/>
  <c r="E102" i="1" s="1"/>
  <c r="H101" i="1"/>
  <c r="I101" i="1" s="1"/>
  <c r="P148" i="1"/>
  <c r="Q148" i="1" s="1"/>
  <c r="O149" i="1" s="1"/>
  <c r="F102" i="1" l="1"/>
  <c r="P149" i="1"/>
  <c r="Q149" i="1" s="1"/>
  <c r="O150" i="1" s="1"/>
  <c r="G102" i="1" l="1"/>
  <c r="E103" i="1" s="1"/>
  <c r="H102" i="1"/>
  <c r="I102" i="1" s="1"/>
  <c r="P150" i="1"/>
  <c r="Q150" i="1" s="1"/>
  <c r="O151" i="1" s="1"/>
  <c r="F103" i="1" l="1"/>
  <c r="P151" i="1"/>
  <c r="Q151" i="1" s="1"/>
  <c r="O152" i="1" s="1"/>
  <c r="G103" i="1" l="1"/>
  <c r="E104" i="1" s="1"/>
  <c r="H103" i="1"/>
  <c r="I103" i="1" s="1"/>
  <c r="P152" i="1"/>
  <c r="Q152" i="1" s="1"/>
  <c r="O153" i="1" s="1"/>
  <c r="F104" i="1" l="1"/>
  <c r="P153" i="1"/>
  <c r="Q153" i="1" s="1"/>
  <c r="O154" i="1" s="1"/>
  <c r="G104" i="1" l="1"/>
  <c r="E105" i="1" s="1"/>
  <c r="H104" i="1"/>
  <c r="I104" i="1" s="1"/>
  <c r="P154" i="1"/>
  <c r="Q154" i="1" s="1"/>
  <c r="O155" i="1" s="1"/>
  <c r="F105" i="1" l="1"/>
  <c r="P155" i="1"/>
  <c r="Q155" i="1" s="1"/>
  <c r="O156" i="1" s="1"/>
  <c r="G105" i="1" l="1"/>
  <c r="E106" i="1" s="1"/>
  <c r="H105" i="1"/>
  <c r="I105" i="1" s="1"/>
  <c r="P156" i="1"/>
  <c r="Q156" i="1" s="1"/>
  <c r="O157" i="1" s="1"/>
  <c r="F106" i="1" l="1"/>
  <c r="P157" i="1"/>
  <c r="Q157" i="1" s="1"/>
  <c r="O158" i="1" s="1"/>
  <c r="G106" i="1" l="1"/>
  <c r="E107" i="1" s="1"/>
  <c r="H106" i="1"/>
  <c r="I106" i="1" s="1"/>
  <c r="P158" i="1"/>
  <c r="Q158" i="1" s="1"/>
  <c r="O159" i="1" s="1"/>
  <c r="F107" i="1" l="1"/>
  <c r="P159" i="1"/>
  <c r="Q159" i="1" s="1"/>
  <c r="O160" i="1" s="1"/>
  <c r="G107" i="1" l="1"/>
  <c r="E108" i="1" s="1"/>
  <c r="H107" i="1"/>
  <c r="I107" i="1" s="1"/>
  <c r="A107" i="1"/>
  <c r="P160" i="1"/>
  <c r="Q160" i="1" s="1"/>
  <c r="O161" i="1" s="1"/>
  <c r="F108" i="1" l="1"/>
  <c r="P161" i="1"/>
  <c r="Q161" i="1" s="1"/>
  <c r="O162" i="1" s="1"/>
  <c r="G108" i="1" l="1"/>
  <c r="E109" i="1" s="1"/>
  <c r="H108" i="1"/>
  <c r="I108" i="1"/>
  <c r="P162" i="1"/>
  <c r="Q162" i="1" s="1"/>
  <c r="O163" i="1" s="1"/>
  <c r="F109" i="1" l="1"/>
  <c r="P163" i="1"/>
  <c r="Q163" i="1" s="1"/>
  <c r="O164" i="1" s="1"/>
  <c r="G109" i="1" l="1"/>
  <c r="E110" i="1" s="1"/>
  <c r="H109" i="1"/>
  <c r="I109" i="1" s="1"/>
  <c r="P164" i="1"/>
  <c r="Q164" i="1" s="1"/>
  <c r="O165" i="1" s="1"/>
  <c r="F110" i="1" l="1"/>
  <c r="P165" i="1"/>
  <c r="Q165" i="1" s="1"/>
  <c r="O166" i="1" s="1"/>
  <c r="G110" i="1" l="1"/>
  <c r="E111" i="1" s="1"/>
  <c r="H110" i="1"/>
  <c r="I110" i="1" s="1"/>
  <c r="P166" i="1"/>
  <c r="Q166" i="1" s="1"/>
  <c r="O167" i="1" s="1"/>
  <c r="F111" i="1" l="1"/>
  <c r="P167" i="1"/>
  <c r="Q167" i="1" s="1"/>
  <c r="O168" i="1" s="1"/>
  <c r="G111" i="1" l="1"/>
  <c r="E112" i="1" s="1"/>
  <c r="H111" i="1"/>
  <c r="I111" i="1" s="1"/>
  <c r="P168" i="1"/>
  <c r="Q168" i="1" s="1"/>
  <c r="O169" i="1" s="1"/>
  <c r="F112" i="1" l="1"/>
  <c r="P169" i="1"/>
  <c r="Q169" i="1" s="1"/>
  <c r="O170" i="1" s="1"/>
  <c r="G112" i="1" l="1"/>
  <c r="E113" i="1" s="1"/>
  <c r="H112" i="1"/>
  <c r="I112" i="1" s="1"/>
  <c r="P170" i="1"/>
  <c r="Q170" i="1" s="1"/>
  <c r="O171" i="1" s="1"/>
  <c r="F113" i="1" l="1"/>
  <c r="P171" i="1"/>
  <c r="Q171" i="1" s="1"/>
  <c r="O172" i="1" s="1"/>
  <c r="G113" i="1" l="1"/>
  <c r="E114" i="1" s="1"/>
  <c r="H113" i="1"/>
  <c r="I113" i="1" s="1"/>
  <c r="P172" i="1"/>
  <c r="Q172" i="1" s="1"/>
  <c r="O173" i="1" s="1"/>
  <c r="F114" i="1" l="1"/>
  <c r="P173" i="1"/>
  <c r="Q173" i="1" s="1"/>
  <c r="O174" i="1" s="1"/>
  <c r="G114" i="1" l="1"/>
  <c r="E115" i="1" s="1"/>
  <c r="H114" i="1"/>
  <c r="I114" i="1" s="1"/>
  <c r="P174" i="1"/>
  <c r="Q174" i="1" s="1"/>
  <c r="O175" i="1" s="1"/>
  <c r="F115" i="1" l="1"/>
  <c r="P175" i="1"/>
  <c r="Q175" i="1" s="1"/>
  <c r="O176" i="1" s="1"/>
  <c r="G115" i="1" l="1"/>
  <c r="E116" i="1" s="1"/>
  <c r="H115" i="1"/>
  <c r="I115" i="1" s="1"/>
  <c r="P176" i="1"/>
  <c r="Q176" i="1" s="1"/>
  <c r="O177" i="1" s="1"/>
  <c r="F116" i="1" l="1"/>
  <c r="P177" i="1"/>
  <c r="Q177" i="1" s="1"/>
  <c r="O178" i="1" s="1"/>
  <c r="G116" i="1" l="1"/>
  <c r="E117" i="1" s="1"/>
  <c r="H116" i="1"/>
  <c r="I116" i="1" s="1"/>
  <c r="P178" i="1"/>
  <c r="Q178" i="1" s="1"/>
  <c r="O179" i="1" s="1"/>
  <c r="F117" i="1" l="1"/>
  <c r="P179" i="1"/>
  <c r="Q179" i="1" s="1"/>
  <c r="O180" i="1" s="1"/>
  <c r="G117" i="1" l="1"/>
  <c r="E118" i="1" s="1"/>
  <c r="H117" i="1"/>
  <c r="I117" i="1" s="1"/>
  <c r="P180" i="1"/>
  <c r="Q180" i="1" s="1"/>
  <c r="O181" i="1" s="1"/>
  <c r="F118" i="1" l="1"/>
  <c r="P181" i="1"/>
  <c r="Q181" i="1" s="1"/>
  <c r="O182" i="1" s="1"/>
  <c r="G118" i="1" l="1"/>
  <c r="E119" i="1" s="1"/>
  <c r="H118" i="1"/>
  <c r="I118" i="1" s="1"/>
  <c r="P182" i="1"/>
  <c r="Q182" i="1" s="1"/>
  <c r="O183" i="1" s="1"/>
  <c r="F119" i="1" l="1"/>
  <c r="P183" i="1"/>
  <c r="Q183" i="1" s="1"/>
  <c r="O184" i="1" s="1"/>
  <c r="G119" i="1" l="1"/>
  <c r="E120" i="1" s="1"/>
  <c r="H119" i="1"/>
  <c r="I119" i="1" s="1"/>
  <c r="A119" i="1"/>
  <c r="P184" i="1"/>
  <c r="Q184" i="1" s="1"/>
  <c r="O185" i="1" s="1"/>
  <c r="F120" i="1" l="1"/>
  <c r="P185" i="1"/>
  <c r="Q185" i="1" s="1"/>
  <c r="O186" i="1" s="1"/>
  <c r="G120" i="1" l="1"/>
  <c r="E121" i="1" s="1"/>
  <c r="H120" i="1"/>
  <c r="I120" i="1" s="1"/>
  <c r="P186" i="1"/>
  <c r="Q186" i="1" s="1"/>
  <c r="O187" i="1" s="1"/>
  <c r="F121" i="1" l="1"/>
  <c r="P187" i="1"/>
  <c r="Q187" i="1" s="1"/>
  <c r="O188" i="1" s="1"/>
  <c r="G121" i="1" l="1"/>
  <c r="E122" i="1" s="1"/>
  <c r="H121" i="1"/>
  <c r="I121" i="1" s="1"/>
  <c r="P188" i="1"/>
  <c r="Q188" i="1" s="1"/>
  <c r="O189" i="1" s="1"/>
  <c r="F122" i="1" l="1"/>
  <c r="P189" i="1"/>
  <c r="Q189" i="1" s="1"/>
  <c r="O190" i="1" s="1"/>
  <c r="G122" i="1" l="1"/>
  <c r="E123" i="1" s="1"/>
  <c r="H122" i="1"/>
  <c r="I122" i="1" s="1"/>
  <c r="P190" i="1"/>
  <c r="Q190" i="1" s="1"/>
  <c r="O191" i="1" s="1"/>
  <c r="F123" i="1" l="1"/>
  <c r="P191" i="1"/>
  <c r="Q191" i="1" s="1"/>
  <c r="O192" i="1" s="1"/>
  <c r="G123" i="1" l="1"/>
  <c r="E124" i="1" s="1"/>
  <c r="H123" i="1"/>
  <c r="I123" i="1" s="1"/>
  <c r="P192" i="1"/>
  <c r="Q192" i="1" s="1"/>
  <c r="O193" i="1" s="1"/>
  <c r="F124" i="1" l="1"/>
  <c r="P193" i="1"/>
  <c r="Q193" i="1" s="1"/>
  <c r="O194" i="1" s="1"/>
  <c r="G124" i="1" l="1"/>
  <c r="E125" i="1" s="1"/>
  <c r="H124" i="1"/>
  <c r="I124" i="1" s="1"/>
  <c r="P194" i="1"/>
  <c r="Q194" i="1" s="1"/>
  <c r="O195" i="1" s="1"/>
  <c r="F125" i="1" l="1"/>
  <c r="P195" i="1"/>
  <c r="Q195" i="1" s="1"/>
  <c r="O196" i="1" s="1"/>
  <c r="G125" i="1" l="1"/>
  <c r="E126" i="1" s="1"/>
  <c r="H125" i="1"/>
  <c r="I125" i="1" s="1"/>
  <c r="P196" i="1"/>
  <c r="Q196" i="1" s="1"/>
  <c r="O197" i="1" s="1"/>
  <c r="F126" i="1" l="1"/>
  <c r="P197" i="1"/>
  <c r="Q197" i="1" s="1"/>
  <c r="O198" i="1" s="1"/>
  <c r="G126" i="1" l="1"/>
  <c r="E127" i="1" s="1"/>
  <c r="H126" i="1"/>
  <c r="I126" i="1" s="1"/>
  <c r="P198" i="1"/>
  <c r="Q198" i="1" s="1"/>
  <c r="O199" i="1" s="1"/>
  <c r="F127" i="1" l="1"/>
  <c r="P199" i="1"/>
  <c r="Q199" i="1" s="1"/>
  <c r="O200" i="1" s="1"/>
  <c r="G127" i="1" l="1"/>
  <c r="E128" i="1" s="1"/>
  <c r="F128" i="1" s="1"/>
  <c r="H127" i="1"/>
  <c r="I127" i="1" s="1"/>
  <c r="P200" i="1"/>
  <c r="Q200" i="1" s="1"/>
  <c r="O201" i="1" s="1"/>
  <c r="G128" i="1" l="1"/>
  <c r="E129" i="1" s="1"/>
  <c r="F129" i="1" s="1"/>
  <c r="H128" i="1"/>
  <c r="I128" i="1" s="1"/>
  <c r="P201" i="1"/>
  <c r="Q201" i="1" s="1"/>
  <c r="O202" i="1" s="1"/>
  <c r="G129" i="1" l="1"/>
  <c r="E130" i="1" s="1"/>
  <c r="F130" i="1" s="1"/>
  <c r="H129" i="1"/>
  <c r="I129" i="1" s="1"/>
  <c r="P202" i="1"/>
  <c r="Q202" i="1" s="1"/>
  <c r="O203" i="1" s="1"/>
  <c r="G130" i="1" l="1"/>
  <c r="E131" i="1" s="1"/>
  <c r="F131" i="1" s="1"/>
  <c r="H130" i="1"/>
  <c r="I130" i="1" s="1"/>
  <c r="P203" i="1"/>
  <c r="Q203" i="1" s="1"/>
  <c r="O204" i="1" s="1"/>
  <c r="H131" i="1" l="1"/>
  <c r="I131" i="1" s="1"/>
  <c r="G131" i="1"/>
  <c r="E132" i="1" s="1"/>
  <c r="A131" i="1"/>
  <c r="P204" i="1"/>
  <c r="Q204" i="1" s="1"/>
  <c r="O205" i="1" s="1"/>
  <c r="F132" i="1" l="1"/>
  <c r="P205" i="1"/>
  <c r="Q205" i="1" s="1"/>
  <c r="O206" i="1" s="1"/>
  <c r="G132" i="1" l="1"/>
  <c r="E133" i="1" s="1"/>
  <c r="H132" i="1"/>
  <c r="I132" i="1" s="1"/>
  <c r="P206" i="1"/>
  <c r="Q206" i="1" s="1"/>
  <c r="O207" i="1" s="1"/>
  <c r="F133" i="1" l="1"/>
  <c r="P207" i="1"/>
  <c r="Q207" i="1" s="1"/>
  <c r="O208" i="1" s="1"/>
  <c r="G133" i="1" l="1"/>
  <c r="E134" i="1" s="1"/>
  <c r="H133" i="1"/>
  <c r="I133" i="1" s="1"/>
  <c r="P208" i="1"/>
  <c r="Q208" i="1" s="1"/>
  <c r="O209" i="1" s="1"/>
  <c r="F134" i="1" l="1"/>
  <c r="P209" i="1"/>
  <c r="Q209" i="1" s="1"/>
  <c r="O210" i="1" s="1"/>
  <c r="G134" i="1" l="1"/>
  <c r="E135" i="1" s="1"/>
  <c r="H134" i="1"/>
  <c r="I134" i="1" s="1"/>
  <c r="P210" i="1"/>
  <c r="Q210" i="1" s="1"/>
  <c r="O211" i="1" s="1"/>
  <c r="F135" i="1" l="1"/>
  <c r="P211" i="1"/>
  <c r="Q211" i="1" s="1"/>
  <c r="O212" i="1" s="1"/>
  <c r="G135" i="1" l="1"/>
  <c r="E136" i="1" s="1"/>
  <c r="H135" i="1"/>
  <c r="I135" i="1" s="1"/>
  <c r="P212" i="1"/>
  <c r="Q212" i="1" s="1"/>
  <c r="O213" i="1" s="1"/>
  <c r="F136" i="1" l="1"/>
  <c r="P213" i="1"/>
  <c r="Q213" i="1" s="1"/>
  <c r="O214" i="1" s="1"/>
  <c r="G136" i="1" l="1"/>
  <c r="E137" i="1" s="1"/>
  <c r="H136" i="1"/>
  <c r="I136" i="1" s="1"/>
  <c r="P214" i="1"/>
  <c r="Q214" i="1" s="1"/>
  <c r="O215" i="1" s="1"/>
  <c r="F137" i="1" l="1"/>
  <c r="P215" i="1"/>
  <c r="Q215" i="1" s="1"/>
  <c r="O216" i="1" s="1"/>
  <c r="G137" i="1" l="1"/>
  <c r="E138" i="1" s="1"/>
  <c r="H137" i="1"/>
  <c r="I137" i="1" s="1"/>
  <c r="P216" i="1"/>
  <c r="Q216" i="1" s="1"/>
  <c r="O217" i="1" s="1"/>
  <c r="F138" i="1" l="1"/>
  <c r="P217" i="1"/>
  <c r="Q217" i="1" s="1"/>
  <c r="O218" i="1" s="1"/>
  <c r="G138" i="1" l="1"/>
  <c r="E139" i="1" s="1"/>
  <c r="H138" i="1"/>
  <c r="I138" i="1" s="1"/>
  <c r="P218" i="1"/>
  <c r="Q218" i="1" s="1"/>
  <c r="O219" i="1" s="1"/>
  <c r="F139" i="1" l="1"/>
  <c r="P219" i="1"/>
  <c r="Q219" i="1" s="1"/>
  <c r="O220" i="1" s="1"/>
  <c r="G139" i="1" l="1"/>
  <c r="E140" i="1" s="1"/>
  <c r="H139" i="1"/>
  <c r="I139" i="1" s="1"/>
  <c r="P220" i="1"/>
  <c r="Q220" i="1" s="1"/>
  <c r="O221" i="1" s="1"/>
  <c r="F140" i="1" l="1"/>
  <c r="P221" i="1"/>
  <c r="Q221" i="1" s="1"/>
  <c r="O222" i="1" s="1"/>
  <c r="G140" i="1" l="1"/>
  <c r="E141" i="1" s="1"/>
  <c r="H140" i="1"/>
  <c r="I140" i="1" s="1"/>
  <c r="P222" i="1"/>
  <c r="Q222" i="1" s="1"/>
  <c r="O223" i="1" s="1"/>
  <c r="F141" i="1" l="1"/>
  <c r="P223" i="1"/>
  <c r="Q223" i="1" s="1"/>
  <c r="O224" i="1" s="1"/>
  <c r="G141" i="1" l="1"/>
  <c r="E142" i="1" s="1"/>
  <c r="H141" i="1"/>
  <c r="I141" i="1" s="1"/>
  <c r="P224" i="1"/>
  <c r="Q224" i="1" s="1"/>
  <c r="O225" i="1" s="1"/>
  <c r="F142" i="1" l="1"/>
  <c r="P225" i="1"/>
  <c r="Q225" i="1" s="1"/>
  <c r="O226" i="1" s="1"/>
  <c r="G142" i="1" l="1"/>
  <c r="E143" i="1" s="1"/>
  <c r="H142" i="1"/>
  <c r="I142" i="1" s="1"/>
  <c r="P226" i="1"/>
  <c r="Q226" i="1" s="1"/>
  <c r="O227" i="1" s="1"/>
  <c r="F143" i="1" l="1"/>
  <c r="P227" i="1"/>
  <c r="Q227" i="1" s="1"/>
  <c r="O228" i="1" s="1"/>
  <c r="G143" i="1" l="1"/>
  <c r="E144" i="1" s="1"/>
  <c r="H143" i="1"/>
  <c r="I143" i="1" s="1"/>
  <c r="P228" i="1"/>
  <c r="Q228" i="1" s="1"/>
  <c r="O229" i="1" s="1"/>
  <c r="F144" i="1" l="1"/>
  <c r="P229" i="1"/>
  <c r="Q229" i="1" s="1"/>
  <c r="O230" i="1" s="1"/>
  <c r="G144" i="1" l="1"/>
  <c r="E145" i="1" s="1"/>
  <c r="H144" i="1"/>
  <c r="I144" i="1" s="1"/>
  <c r="P230" i="1"/>
  <c r="Q230" i="1" s="1"/>
  <c r="O231" i="1" s="1"/>
  <c r="F145" i="1" l="1"/>
  <c r="P231" i="1"/>
  <c r="Q231" i="1" s="1"/>
  <c r="O232" i="1" s="1"/>
  <c r="G145" i="1" l="1"/>
  <c r="E146" i="1" s="1"/>
  <c r="H145" i="1"/>
  <c r="I145" i="1" s="1"/>
  <c r="P232" i="1"/>
  <c r="Q232" i="1" s="1"/>
  <c r="O233" i="1" s="1"/>
  <c r="F146" i="1" l="1"/>
  <c r="P233" i="1"/>
  <c r="Q233" i="1" s="1"/>
  <c r="O234" i="1" s="1"/>
  <c r="G146" i="1" l="1"/>
  <c r="E147" i="1" s="1"/>
  <c r="H146" i="1"/>
  <c r="I146" i="1" s="1"/>
  <c r="P234" i="1"/>
  <c r="Q234" i="1" s="1"/>
  <c r="O235" i="1" s="1"/>
  <c r="F147" i="1" l="1"/>
  <c r="P235" i="1"/>
  <c r="Q235" i="1" s="1"/>
  <c r="O236" i="1" s="1"/>
  <c r="G147" i="1" l="1"/>
  <c r="E148" i="1" s="1"/>
  <c r="H147" i="1"/>
  <c r="I147" i="1" s="1"/>
  <c r="P236" i="1"/>
  <c r="Q236" i="1" s="1"/>
  <c r="O237" i="1" s="1"/>
  <c r="F148" i="1" l="1"/>
  <c r="P237" i="1"/>
  <c r="Q237" i="1" s="1"/>
  <c r="O238" i="1" s="1"/>
  <c r="G148" i="1" l="1"/>
  <c r="E149" i="1" s="1"/>
  <c r="H148" i="1"/>
  <c r="I148" i="1" s="1"/>
  <c r="P238" i="1"/>
  <c r="Q238" i="1" s="1"/>
  <c r="O239" i="1" s="1"/>
  <c r="F149" i="1" l="1"/>
  <c r="P239" i="1"/>
  <c r="Q239" i="1" s="1"/>
  <c r="O240" i="1" s="1"/>
  <c r="G149" i="1" l="1"/>
  <c r="E150" i="1" s="1"/>
  <c r="H149" i="1"/>
  <c r="I149" i="1" s="1"/>
  <c r="P240" i="1"/>
  <c r="Q240" i="1" s="1"/>
  <c r="O241" i="1" s="1"/>
  <c r="F150" i="1" l="1"/>
  <c r="P241" i="1"/>
  <c r="Q241" i="1" s="1"/>
  <c r="O242" i="1" s="1"/>
  <c r="G150" i="1" l="1"/>
  <c r="E151" i="1" s="1"/>
  <c r="H150" i="1"/>
  <c r="I150" i="1" s="1"/>
  <c r="P242" i="1"/>
  <c r="Q242" i="1" s="1"/>
  <c r="O243" i="1" s="1"/>
  <c r="F151" i="1" l="1"/>
  <c r="P243" i="1"/>
  <c r="Q243" i="1" s="1"/>
  <c r="O244" i="1" s="1"/>
  <c r="G151" i="1" l="1"/>
  <c r="E152" i="1" s="1"/>
  <c r="H151" i="1"/>
  <c r="I151" i="1" s="1"/>
  <c r="P244" i="1"/>
  <c r="Q244" i="1" s="1"/>
  <c r="O245" i="1" s="1"/>
  <c r="F152" i="1" l="1"/>
  <c r="P245" i="1"/>
  <c r="Q245" i="1" s="1"/>
  <c r="O246" i="1" s="1"/>
  <c r="G152" i="1" l="1"/>
  <c r="E153" i="1" s="1"/>
  <c r="H152" i="1"/>
  <c r="I152" i="1" s="1"/>
  <c r="P246" i="1"/>
  <c r="Q246" i="1" s="1"/>
  <c r="O247" i="1" s="1"/>
  <c r="F153" i="1" l="1"/>
  <c r="P247" i="1"/>
  <c r="Q247" i="1" s="1"/>
  <c r="O248" i="1" s="1"/>
  <c r="G153" i="1" l="1"/>
  <c r="E154" i="1" s="1"/>
  <c r="H153" i="1"/>
  <c r="I153" i="1"/>
  <c r="P248" i="1"/>
  <c r="Q248" i="1" s="1"/>
  <c r="O249" i="1" s="1"/>
  <c r="F154" i="1" l="1"/>
  <c r="P249" i="1"/>
  <c r="Q249" i="1" s="1"/>
  <c r="O250" i="1" s="1"/>
  <c r="G154" i="1" l="1"/>
  <c r="E155" i="1" s="1"/>
  <c r="H154" i="1"/>
  <c r="I154" i="1" s="1"/>
  <c r="P250" i="1"/>
  <c r="Q250" i="1" s="1"/>
  <c r="O251" i="1" s="1"/>
  <c r="F155" i="1" l="1"/>
  <c r="P251" i="1"/>
  <c r="Q251" i="1" s="1"/>
  <c r="O252" i="1" s="1"/>
  <c r="G155" i="1" l="1"/>
  <c r="E156" i="1" s="1"/>
  <c r="F156" i="1" s="1"/>
  <c r="H155" i="1"/>
  <c r="I155" i="1" s="1"/>
  <c r="P252" i="1"/>
  <c r="Q252" i="1" s="1"/>
  <c r="O253" i="1" s="1"/>
  <c r="G156" i="1" l="1"/>
  <c r="E157" i="1" s="1"/>
  <c r="F157" i="1" s="1"/>
  <c r="H156" i="1"/>
  <c r="I156" i="1" s="1"/>
  <c r="P253" i="1"/>
  <c r="Q253" i="1" s="1"/>
  <c r="O254" i="1" s="1"/>
  <c r="G157" i="1" l="1"/>
  <c r="E158" i="1" s="1"/>
  <c r="F158" i="1" s="1"/>
  <c r="H157" i="1"/>
  <c r="I157" i="1" s="1"/>
  <c r="P254" i="1"/>
  <c r="Q254" i="1" s="1"/>
  <c r="O255" i="1" s="1"/>
  <c r="G158" i="1" l="1"/>
  <c r="E159" i="1" s="1"/>
  <c r="F159" i="1" s="1"/>
  <c r="H158" i="1"/>
  <c r="I158" i="1" s="1"/>
  <c r="P255" i="1"/>
  <c r="Q255" i="1" s="1"/>
  <c r="O256" i="1" s="1"/>
  <c r="G159" i="1" l="1"/>
  <c r="E160" i="1" s="1"/>
  <c r="F160" i="1" s="1"/>
  <c r="H159" i="1"/>
  <c r="I159" i="1" s="1"/>
  <c r="P256" i="1"/>
  <c r="Q256" i="1" s="1"/>
  <c r="O257" i="1" s="1"/>
  <c r="G160" i="1" l="1"/>
  <c r="E161" i="1" s="1"/>
  <c r="F161" i="1" s="1"/>
  <c r="H160" i="1"/>
  <c r="I160" i="1" s="1"/>
  <c r="P257" i="1"/>
  <c r="Q257" i="1" s="1"/>
  <c r="O258" i="1" s="1"/>
  <c r="G161" i="1" l="1"/>
  <c r="E162" i="1" s="1"/>
  <c r="F162" i="1" s="1"/>
  <c r="H161" i="1"/>
  <c r="I161" i="1" s="1"/>
  <c r="P258" i="1"/>
  <c r="Q258" i="1" s="1"/>
  <c r="O259" i="1" s="1"/>
  <c r="G162" i="1" l="1"/>
  <c r="E163" i="1" s="1"/>
  <c r="F163" i="1" s="1"/>
  <c r="H162" i="1"/>
  <c r="I162" i="1" s="1"/>
  <c r="P259" i="1"/>
  <c r="Q259" i="1" s="1"/>
  <c r="O260" i="1" s="1"/>
  <c r="G163" i="1" l="1"/>
  <c r="E164" i="1" s="1"/>
  <c r="F164" i="1" s="1"/>
  <c r="H163" i="1"/>
  <c r="I163" i="1" s="1"/>
  <c r="P260" i="1"/>
  <c r="Q260" i="1" s="1"/>
  <c r="O261" i="1" s="1"/>
  <c r="G164" i="1" l="1"/>
  <c r="E165" i="1" s="1"/>
  <c r="F165" i="1" s="1"/>
  <c r="H164" i="1"/>
  <c r="I164" i="1" s="1"/>
  <c r="P261" i="1"/>
  <c r="Q261" i="1" s="1"/>
  <c r="O262" i="1" s="1"/>
  <c r="G165" i="1" l="1"/>
  <c r="E166" i="1" s="1"/>
  <c r="F166" i="1" s="1"/>
  <c r="H165" i="1"/>
  <c r="I165" i="1" s="1"/>
  <c r="P262" i="1"/>
  <c r="Q262" i="1" s="1"/>
  <c r="O263" i="1" s="1"/>
  <c r="G166" i="1" l="1"/>
  <c r="E167" i="1" s="1"/>
  <c r="F167" i="1" s="1"/>
  <c r="H166" i="1"/>
  <c r="I166" i="1" s="1"/>
  <c r="P263" i="1"/>
  <c r="Q263" i="1" s="1"/>
  <c r="O264" i="1" s="1"/>
  <c r="G167" i="1" l="1"/>
  <c r="E168" i="1" s="1"/>
  <c r="F168" i="1" s="1"/>
  <c r="H167" i="1"/>
  <c r="I167" i="1" s="1"/>
  <c r="P264" i="1"/>
  <c r="Q264" i="1" s="1"/>
  <c r="O265" i="1" s="1"/>
  <c r="G168" i="1" l="1"/>
  <c r="E169" i="1" s="1"/>
  <c r="F169" i="1" s="1"/>
  <c r="H168" i="1"/>
  <c r="I168" i="1" s="1"/>
  <c r="P265" i="1"/>
  <c r="Q265" i="1" s="1"/>
  <c r="O266" i="1" s="1"/>
  <c r="G169" i="1" l="1"/>
  <c r="E170" i="1" s="1"/>
  <c r="F170" i="1" s="1"/>
  <c r="H169" i="1"/>
  <c r="I169" i="1" s="1"/>
  <c r="P266" i="1"/>
  <c r="Q266" i="1" s="1"/>
  <c r="O267" i="1" s="1"/>
  <c r="G170" i="1" l="1"/>
  <c r="E171" i="1" s="1"/>
  <c r="F171" i="1" s="1"/>
  <c r="H170" i="1"/>
  <c r="I170" i="1" s="1"/>
  <c r="P267" i="1"/>
  <c r="Q267" i="1" s="1"/>
  <c r="O268" i="1" s="1"/>
  <c r="G171" i="1" l="1"/>
  <c r="E172" i="1" s="1"/>
  <c r="F172" i="1" s="1"/>
  <c r="H171" i="1"/>
  <c r="I171" i="1" s="1"/>
  <c r="P268" i="1"/>
  <c r="Q268" i="1" s="1"/>
  <c r="O269" i="1" s="1"/>
  <c r="G172" i="1" l="1"/>
  <c r="E173" i="1" s="1"/>
  <c r="F173" i="1" s="1"/>
  <c r="H172" i="1"/>
  <c r="I172" i="1" s="1"/>
  <c r="P269" i="1"/>
  <c r="Q269" i="1" s="1"/>
  <c r="O270" i="1" s="1"/>
  <c r="G173" i="1" l="1"/>
  <c r="E174" i="1" s="1"/>
  <c r="F174" i="1" s="1"/>
  <c r="H173" i="1"/>
  <c r="I173" i="1" s="1"/>
  <c r="P270" i="1"/>
  <c r="Q270" i="1" s="1"/>
  <c r="O271" i="1" s="1"/>
  <c r="G174" i="1" l="1"/>
  <c r="E175" i="1" s="1"/>
  <c r="F175" i="1" s="1"/>
  <c r="H174" i="1"/>
  <c r="I174" i="1" s="1"/>
  <c r="P271" i="1"/>
  <c r="Q271" i="1" s="1"/>
  <c r="O272" i="1" s="1"/>
  <c r="G175" i="1" l="1"/>
  <c r="E176" i="1" s="1"/>
  <c r="F176" i="1" s="1"/>
  <c r="H175" i="1"/>
  <c r="I175" i="1" s="1"/>
  <c r="P272" i="1"/>
  <c r="Q272" i="1" s="1"/>
  <c r="O273" i="1" s="1"/>
  <c r="G176" i="1" l="1"/>
  <c r="E177" i="1" s="1"/>
  <c r="F177" i="1" s="1"/>
  <c r="H176" i="1"/>
  <c r="I176" i="1" s="1"/>
  <c r="P273" i="1"/>
  <c r="Q273" i="1" s="1"/>
  <c r="O274" i="1" s="1"/>
  <c r="G177" i="1" l="1"/>
  <c r="E178" i="1" s="1"/>
  <c r="F178" i="1" s="1"/>
  <c r="H177" i="1"/>
  <c r="I177" i="1" s="1"/>
  <c r="P274" i="1"/>
  <c r="Q274" i="1" s="1"/>
  <c r="O275" i="1" s="1"/>
  <c r="G178" i="1" l="1"/>
  <c r="E179" i="1" s="1"/>
  <c r="F179" i="1" s="1"/>
  <c r="H178" i="1"/>
  <c r="I178" i="1" s="1"/>
  <c r="P275" i="1"/>
  <c r="Q275" i="1" s="1"/>
  <c r="O276" i="1" s="1"/>
  <c r="G179" i="1" l="1"/>
  <c r="E180" i="1" s="1"/>
  <c r="F180" i="1" s="1"/>
  <c r="H179" i="1"/>
  <c r="I179" i="1" s="1"/>
  <c r="P276" i="1"/>
  <c r="Q276" i="1" s="1"/>
  <c r="O277" i="1" s="1"/>
  <c r="G180" i="1" l="1"/>
  <c r="E181" i="1" s="1"/>
  <c r="F181" i="1" s="1"/>
  <c r="H180" i="1"/>
  <c r="I180" i="1" s="1"/>
  <c r="P277" i="1"/>
  <c r="Q277" i="1" s="1"/>
  <c r="O278" i="1" s="1"/>
  <c r="G181" i="1" l="1"/>
  <c r="E182" i="1" s="1"/>
  <c r="F182" i="1" s="1"/>
  <c r="H181" i="1"/>
  <c r="I181" i="1" s="1"/>
  <c r="P278" i="1"/>
  <c r="Q278" i="1" s="1"/>
  <c r="O279" i="1" s="1"/>
  <c r="G182" i="1" l="1"/>
  <c r="E183" i="1" s="1"/>
  <c r="F183" i="1" s="1"/>
  <c r="H182" i="1"/>
  <c r="I182" i="1" s="1"/>
  <c r="P279" i="1"/>
  <c r="Q279" i="1" s="1"/>
  <c r="O280" i="1" s="1"/>
  <c r="G183" i="1" l="1"/>
  <c r="E184" i="1" s="1"/>
  <c r="F184" i="1" s="1"/>
  <c r="H183" i="1"/>
  <c r="I183" i="1" s="1"/>
  <c r="P280" i="1"/>
  <c r="Q280" i="1" s="1"/>
  <c r="O281" i="1" s="1"/>
  <c r="G184" i="1" l="1"/>
  <c r="E185" i="1" s="1"/>
  <c r="F185" i="1" s="1"/>
  <c r="H184" i="1"/>
  <c r="I184" i="1" s="1"/>
  <c r="P281" i="1"/>
  <c r="Q281" i="1" s="1"/>
  <c r="O282" i="1" s="1"/>
  <c r="G185" i="1" l="1"/>
  <c r="E186" i="1" s="1"/>
  <c r="F186" i="1" s="1"/>
  <c r="H185" i="1"/>
  <c r="I185" i="1" s="1"/>
  <c r="P282" i="1"/>
  <c r="Q282" i="1" s="1"/>
  <c r="O283" i="1" s="1"/>
  <c r="G186" i="1" l="1"/>
  <c r="E187" i="1" s="1"/>
  <c r="F187" i="1" s="1"/>
  <c r="H186" i="1"/>
  <c r="I186" i="1" s="1"/>
  <c r="P283" i="1"/>
  <c r="Q283" i="1" s="1"/>
  <c r="O284" i="1" s="1"/>
  <c r="G187" i="1" l="1"/>
  <c r="E188" i="1" s="1"/>
  <c r="F188" i="1" s="1"/>
  <c r="H187" i="1"/>
  <c r="I187" i="1" s="1"/>
  <c r="P284" i="1"/>
  <c r="Q284" i="1" s="1"/>
  <c r="O285" i="1" s="1"/>
  <c r="G188" i="1" l="1"/>
  <c r="E189" i="1" s="1"/>
  <c r="F189" i="1" s="1"/>
  <c r="H188" i="1"/>
  <c r="I188" i="1" s="1"/>
  <c r="P285" i="1"/>
  <c r="Q285" i="1" s="1"/>
  <c r="O286" i="1" s="1"/>
  <c r="G189" i="1" l="1"/>
  <c r="E190" i="1" s="1"/>
  <c r="F190" i="1" s="1"/>
  <c r="H189" i="1"/>
  <c r="I189" i="1" s="1"/>
  <c r="P286" i="1"/>
  <c r="Q286" i="1" s="1"/>
  <c r="O287" i="1" s="1"/>
  <c r="G190" i="1" l="1"/>
  <c r="E191" i="1" s="1"/>
  <c r="F191" i="1" s="1"/>
  <c r="H190" i="1"/>
  <c r="I190" i="1" s="1"/>
  <c r="P287" i="1"/>
  <c r="Q287" i="1" s="1"/>
  <c r="O288" i="1" s="1"/>
  <c r="G191" i="1" l="1"/>
  <c r="E192" i="1" s="1"/>
  <c r="F192" i="1" s="1"/>
  <c r="H191" i="1"/>
  <c r="I191" i="1" s="1"/>
  <c r="P288" i="1"/>
  <c r="Q288" i="1" s="1"/>
  <c r="O289" i="1" s="1"/>
  <c r="G192" i="1" l="1"/>
  <c r="E193" i="1" s="1"/>
  <c r="F193" i="1" s="1"/>
  <c r="H192" i="1"/>
  <c r="I192" i="1" s="1"/>
  <c r="P289" i="1"/>
  <c r="Q289" i="1" s="1"/>
  <c r="O290" i="1" s="1"/>
  <c r="G193" i="1" l="1"/>
  <c r="E194" i="1" s="1"/>
  <c r="F194" i="1" s="1"/>
  <c r="H193" i="1"/>
  <c r="I193" i="1" s="1"/>
  <c r="P290" i="1"/>
  <c r="Q290" i="1" s="1"/>
  <c r="O291" i="1" s="1"/>
  <c r="G194" i="1" l="1"/>
  <c r="E195" i="1" s="1"/>
  <c r="F195" i="1" s="1"/>
  <c r="H194" i="1"/>
  <c r="I194" i="1" s="1"/>
  <c r="P291" i="1"/>
  <c r="Q291" i="1" s="1"/>
  <c r="O292" i="1" s="1"/>
  <c r="G195" i="1" l="1"/>
  <c r="E196" i="1" s="1"/>
  <c r="F196" i="1" s="1"/>
  <c r="H195" i="1"/>
  <c r="I195" i="1" s="1"/>
  <c r="P292" i="1"/>
  <c r="Q292" i="1" s="1"/>
  <c r="O293" i="1" s="1"/>
  <c r="G196" i="1" l="1"/>
  <c r="E197" i="1" s="1"/>
  <c r="F197" i="1" s="1"/>
  <c r="H196" i="1"/>
  <c r="I196" i="1" s="1"/>
  <c r="P293" i="1"/>
  <c r="Q293" i="1" s="1"/>
  <c r="O294" i="1" s="1"/>
  <c r="G197" i="1" l="1"/>
  <c r="E198" i="1" s="1"/>
  <c r="F198" i="1" s="1"/>
  <c r="H197" i="1"/>
  <c r="I197" i="1" s="1"/>
  <c r="P294" i="1"/>
  <c r="Q294" i="1" s="1"/>
  <c r="O295" i="1" s="1"/>
  <c r="G198" i="1" l="1"/>
  <c r="E199" i="1" s="1"/>
  <c r="F199" i="1" s="1"/>
  <c r="H198" i="1"/>
  <c r="I198" i="1" s="1"/>
  <c r="P295" i="1"/>
  <c r="Q295" i="1" s="1"/>
  <c r="O296" i="1" s="1"/>
  <c r="G199" i="1" l="1"/>
  <c r="E200" i="1" s="1"/>
  <c r="F200" i="1" s="1"/>
  <c r="H199" i="1"/>
  <c r="I199" i="1" s="1"/>
  <c r="P296" i="1"/>
  <c r="Q296" i="1" s="1"/>
  <c r="O297" i="1" s="1"/>
  <c r="G200" i="1" l="1"/>
  <c r="E201" i="1" s="1"/>
  <c r="F201" i="1" s="1"/>
  <c r="H200" i="1"/>
  <c r="I200" i="1" s="1"/>
  <c r="P297" i="1"/>
  <c r="Q297" i="1" s="1"/>
  <c r="O298" i="1" s="1"/>
  <c r="G201" i="1" l="1"/>
  <c r="E202" i="1" s="1"/>
  <c r="F202" i="1" s="1"/>
  <c r="H201" i="1"/>
  <c r="I201" i="1" s="1"/>
  <c r="P298" i="1"/>
  <c r="Q298" i="1" s="1"/>
  <c r="O299" i="1" s="1"/>
  <c r="G202" i="1" l="1"/>
  <c r="E203" i="1" s="1"/>
  <c r="F203" i="1" s="1"/>
  <c r="H202" i="1"/>
  <c r="I202" i="1" s="1"/>
  <c r="P299" i="1"/>
  <c r="Q299" i="1" s="1"/>
  <c r="O300" i="1" s="1"/>
  <c r="G203" i="1" l="1"/>
  <c r="E204" i="1" s="1"/>
  <c r="F204" i="1" s="1"/>
  <c r="H203" i="1"/>
  <c r="I203" i="1" s="1"/>
  <c r="P300" i="1"/>
  <c r="Q300" i="1" s="1"/>
  <c r="O301" i="1" s="1"/>
  <c r="G204" i="1" l="1"/>
  <c r="E205" i="1" s="1"/>
  <c r="F205" i="1" s="1"/>
  <c r="H204" i="1"/>
  <c r="I204" i="1" s="1"/>
  <c r="P301" i="1"/>
  <c r="Q301" i="1" s="1"/>
  <c r="O302" i="1" s="1"/>
  <c r="G205" i="1" l="1"/>
  <c r="E206" i="1" s="1"/>
  <c r="F206" i="1" s="1"/>
  <c r="H205" i="1"/>
  <c r="I205" i="1" s="1"/>
  <c r="P302" i="1"/>
  <c r="Q302" i="1" s="1"/>
  <c r="O303" i="1" s="1"/>
  <c r="G206" i="1" l="1"/>
  <c r="E207" i="1" s="1"/>
  <c r="F207" i="1" s="1"/>
  <c r="H206" i="1"/>
  <c r="I206" i="1" s="1"/>
  <c r="P303" i="1"/>
  <c r="Q303" i="1" s="1"/>
  <c r="O304" i="1" s="1"/>
  <c r="G207" i="1" l="1"/>
  <c r="E208" i="1" s="1"/>
  <c r="F208" i="1" s="1"/>
  <c r="H207" i="1"/>
  <c r="I207" i="1" s="1"/>
  <c r="P304" i="1"/>
  <c r="Q304" i="1" s="1"/>
  <c r="O305" i="1" s="1"/>
  <c r="G208" i="1" l="1"/>
  <c r="E209" i="1" s="1"/>
  <c r="F209" i="1" s="1"/>
  <c r="H208" i="1"/>
  <c r="I208" i="1" s="1"/>
  <c r="P305" i="1"/>
  <c r="Q305" i="1" s="1"/>
  <c r="O306" i="1" s="1"/>
  <c r="G209" i="1" l="1"/>
  <c r="E210" i="1" s="1"/>
  <c r="F210" i="1" s="1"/>
  <c r="H209" i="1"/>
  <c r="I209" i="1" s="1"/>
  <c r="P306" i="1"/>
  <c r="Q306" i="1" s="1"/>
  <c r="O307" i="1" s="1"/>
  <c r="G210" i="1" l="1"/>
  <c r="E211" i="1" s="1"/>
  <c r="F211" i="1" s="1"/>
  <c r="H210" i="1"/>
  <c r="I210" i="1" s="1"/>
  <c r="P307" i="1"/>
  <c r="Q307" i="1" s="1"/>
  <c r="O308" i="1" s="1"/>
  <c r="G211" i="1" l="1"/>
  <c r="E212" i="1" s="1"/>
  <c r="F212" i="1" s="1"/>
  <c r="H211" i="1"/>
  <c r="I211" i="1" s="1"/>
  <c r="P308" i="1"/>
  <c r="Q308" i="1" s="1"/>
  <c r="O309" i="1" s="1"/>
  <c r="G212" i="1" l="1"/>
  <c r="E213" i="1" s="1"/>
  <c r="F213" i="1" s="1"/>
  <c r="H212" i="1"/>
  <c r="I212" i="1" s="1"/>
  <c r="P309" i="1"/>
  <c r="Q309" i="1" s="1"/>
  <c r="O310" i="1" s="1"/>
  <c r="G213" i="1" l="1"/>
  <c r="E214" i="1" s="1"/>
  <c r="F214" i="1" s="1"/>
  <c r="H213" i="1"/>
  <c r="I213" i="1" s="1"/>
  <c r="P310" i="1"/>
  <c r="Q310" i="1" s="1"/>
  <c r="O311" i="1" s="1"/>
  <c r="G214" i="1" l="1"/>
  <c r="E215" i="1" s="1"/>
  <c r="F215" i="1" s="1"/>
  <c r="H214" i="1"/>
  <c r="I214" i="1" s="1"/>
  <c r="P311" i="1"/>
  <c r="Q311" i="1" s="1"/>
  <c r="O312" i="1" s="1"/>
  <c r="G215" i="1" l="1"/>
  <c r="E216" i="1" s="1"/>
  <c r="F216" i="1" s="1"/>
  <c r="H215" i="1"/>
  <c r="I215" i="1" s="1"/>
  <c r="P312" i="1"/>
  <c r="Q312" i="1" s="1"/>
  <c r="O313" i="1" s="1"/>
  <c r="G216" i="1" l="1"/>
  <c r="E217" i="1" s="1"/>
  <c r="F217" i="1" s="1"/>
  <c r="H216" i="1"/>
  <c r="I216" i="1" s="1"/>
  <c r="P313" i="1"/>
  <c r="Q313" i="1" s="1"/>
  <c r="O314" i="1" s="1"/>
  <c r="G217" i="1" l="1"/>
  <c r="E218" i="1" s="1"/>
  <c r="F218" i="1" s="1"/>
  <c r="H217" i="1"/>
  <c r="I217" i="1" s="1"/>
  <c r="P314" i="1"/>
  <c r="Q314" i="1" s="1"/>
  <c r="O315" i="1" s="1"/>
  <c r="G218" i="1" l="1"/>
  <c r="E219" i="1" s="1"/>
  <c r="F219" i="1" s="1"/>
  <c r="H218" i="1"/>
  <c r="I218" i="1" s="1"/>
  <c r="P315" i="1"/>
  <c r="Q315" i="1" s="1"/>
  <c r="O316" i="1" s="1"/>
  <c r="G219" i="1" l="1"/>
  <c r="E220" i="1" s="1"/>
  <c r="F220" i="1" s="1"/>
  <c r="H219" i="1"/>
  <c r="I219" i="1" s="1"/>
  <c r="P316" i="1"/>
  <c r="Q316" i="1" s="1"/>
  <c r="O317" i="1" s="1"/>
  <c r="G220" i="1" l="1"/>
  <c r="E221" i="1" s="1"/>
  <c r="F221" i="1" s="1"/>
  <c r="H220" i="1"/>
  <c r="I220" i="1" s="1"/>
  <c r="P317" i="1"/>
  <c r="Q317" i="1" s="1"/>
  <c r="O318" i="1" s="1"/>
  <c r="G221" i="1" l="1"/>
  <c r="E222" i="1" s="1"/>
  <c r="F222" i="1" s="1"/>
  <c r="H221" i="1"/>
  <c r="I221" i="1" s="1"/>
  <c r="P318" i="1"/>
  <c r="Q318" i="1" s="1"/>
  <c r="O319" i="1" s="1"/>
  <c r="G222" i="1" l="1"/>
  <c r="E223" i="1" s="1"/>
  <c r="F223" i="1" s="1"/>
  <c r="H222" i="1"/>
  <c r="I222" i="1" s="1"/>
  <c r="P319" i="1"/>
  <c r="Q319" i="1" s="1"/>
  <c r="O320" i="1" s="1"/>
  <c r="G223" i="1" l="1"/>
  <c r="E224" i="1" s="1"/>
  <c r="F224" i="1" s="1"/>
  <c r="H223" i="1"/>
  <c r="I223" i="1" s="1"/>
  <c r="P320" i="1"/>
  <c r="Q320" i="1" s="1"/>
  <c r="O321" i="1" s="1"/>
  <c r="G224" i="1" l="1"/>
  <c r="E225" i="1" s="1"/>
  <c r="F225" i="1" s="1"/>
  <c r="H224" i="1"/>
  <c r="I224" i="1" s="1"/>
  <c r="P321" i="1"/>
  <c r="Q321" i="1" s="1"/>
  <c r="O322" i="1" s="1"/>
  <c r="G225" i="1" l="1"/>
  <c r="E226" i="1" s="1"/>
  <c r="F226" i="1" s="1"/>
  <c r="H225" i="1"/>
  <c r="I225" i="1" s="1"/>
  <c r="P322" i="1"/>
  <c r="Q322" i="1" s="1"/>
  <c r="O323" i="1" s="1"/>
  <c r="G226" i="1" l="1"/>
  <c r="E227" i="1" s="1"/>
  <c r="F227" i="1" s="1"/>
  <c r="H226" i="1"/>
  <c r="I226" i="1" s="1"/>
  <c r="P323" i="1"/>
  <c r="Q323" i="1" s="1"/>
  <c r="O324" i="1" s="1"/>
  <c r="G227" i="1" l="1"/>
  <c r="E228" i="1" s="1"/>
  <c r="F228" i="1" s="1"/>
  <c r="H227" i="1"/>
  <c r="I227" i="1" s="1"/>
  <c r="P324" i="1"/>
  <c r="Q324" i="1" s="1"/>
  <c r="O325" i="1" s="1"/>
  <c r="G228" i="1" l="1"/>
  <c r="E229" i="1" s="1"/>
  <c r="F229" i="1" s="1"/>
  <c r="H228" i="1"/>
  <c r="I228" i="1" s="1"/>
  <c r="P325" i="1"/>
  <c r="Q325" i="1" s="1"/>
  <c r="O326" i="1" s="1"/>
  <c r="G229" i="1" l="1"/>
  <c r="E230" i="1" s="1"/>
  <c r="F230" i="1" s="1"/>
  <c r="H229" i="1"/>
  <c r="I229" i="1" s="1"/>
  <c r="P326" i="1"/>
  <c r="Q326" i="1" s="1"/>
  <c r="O327" i="1" s="1"/>
  <c r="G230" i="1" l="1"/>
  <c r="E231" i="1" s="1"/>
  <c r="F231" i="1" s="1"/>
  <c r="H230" i="1"/>
  <c r="I230" i="1" s="1"/>
  <c r="P327" i="1"/>
  <c r="Q327" i="1" s="1"/>
  <c r="O328" i="1" s="1"/>
  <c r="G231" i="1" l="1"/>
  <c r="E232" i="1" s="1"/>
  <c r="F232" i="1" s="1"/>
  <c r="H231" i="1"/>
  <c r="I231" i="1" s="1"/>
  <c r="P328" i="1"/>
  <c r="Q328" i="1" s="1"/>
  <c r="O329" i="1" s="1"/>
  <c r="G232" i="1" l="1"/>
  <c r="E233" i="1" s="1"/>
  <c r="F233" i="1" s="1"/>
  <c r="H232" i="1"/>
  <c r="I232" i="1" s="1"/>
  <c r="P329" i="1"/>
  <c r="Q329" i="1" s="1"/>
  <c r="O330" i="1" s="1"/>
  <c r="G233" i="1" l="1"/>
  <c r="E234" i="1" s="1"/>
  <c r="F234" i="1" s="1"/>
  <c r="H233" i="1"/>
  <c r="I233" i="1" s="1"/>
  <c r="P330" i="1"/>
  <c r="Q330" i="1" s="1"/>
  <c r="O331" i="1" s="1"/>
  <c r="G234" i="1" l="1"/>
  <c r="E235" i="1" s="1"/>
  <c r="F235" i="1" s="1"/>
  <c r="H234" i="1"/>
  <c r="I234" i="1" s="1"/>
  <c r="P331" i="1"/>
  <c r="Q331" i="1" s="1"/>
  <c r="O332" i="1" s="1"/>
  <c r="G235" i="1" l="1"/>
  <c r="E236" i="1" s="1"/>
  <c r="F236" i="1" s="1"/>
  <c r="H235" i="1"/>
  <c r="I235" i="1" s="1"/>
  <c r="P332" i="1"/>
  <c r="Q332" i="1" s="1"/>
  <c r="O333" i="1" s="1"/>
  <c r="G236" i="1" l="1"/>
  <c r="E237" i="1" s="1"/>
  <c r="F237" i="1" s="1"/>
  <c r="H236" i="1"/>
  <c r="I236" i="1" s="1"/>
  <c r="P333" i="1"/>
  <c r="Q333" i="1" s="1"/>
  <c r="O334" i="1" s="1"/>
  <c r="G237" i="1" l="1"/>
  <c r="E238" i="1" s="1"/>
  <c r="F238" i="1" s="1"/>
  <c r="H237" i="1"/>
  <c r="I237" i="1" s="1"/>
  <c r="P334" i="1"/>
  <c r="Q334" i="1" s="1"/>
  <c r="O335" i="1" s="1"/>
  <c r="G238" i="1" l="1"/>
  <c r="E239" i="1" s="1"/>
  <c r="F239" i="1" s="1"/>
  <c r="H238" i="1"/>
  <c r="I238" i="1" s="1"/>
  <c r="P335" i="1"/>
  <c r="Q335" i="1" s="1"/>
  <c r="O336" i="1" s="1"/>
  <c r="G239" i="1" l="1"/>
  <c r="E240" i="1" s="1"/>
  <c r="F240" i="1" s="1"/>
  <c r="H239" i="1"/>
  <c r="I239" i="1" s="1"/>
  <c r="P336" i="1"/>
  <c r="Q336" i="1" s="1"/>
  <c r="O337" i="1" s="1"/>
  <c r="G240" i="1" l="1"/>
  <c r="E241" i="1" s="1"/>
  <c r="F241" i="1" s="1"/>
  <c r="H240" i="1"/>
  <c r="I240" i="1" s="1"/>
  <c r="P337" i="1"/>
  <c r="Q337" i="1" s="1"/>
  <c r="O338" i="1" s="1"/>
  <c r="G241" i="1" l="1"/>
  <c r="E242" i="1" s="1"/>
  <c r="F242" i="1" s="1"/>
  <c r="H241" i="1"/>
  <c r="I241" i="1" s="1"/>
  <c r="P338" i="1"/>
  <c r="Q338" i="1" s="1"/>
  <c r="O339" i="1" s="1"/>
  <c r="G242" i="1" l="1"/>
  <c r="E243" i="1" s="1"/>
  <c r="F243" i="1" s="1"/>
  <c r="H242" i="1"/>
  <c r="I242" i="1" s="1"/>
  <c r="P339" i="1"/>
  <c r="Q339" i="1" s="1"/>
  <c r="O340" i="1" s="1"/>
  <c r="G243" i="1" l="1"/>
  <c r="E244" i="1" s="1"/>
  <c r="F244" i="1" s="1"/>
  <c r="H243" i="1"/>
  <c r="I243" i="1" s="1"/>
  <c r="P340" i="1"/>
  <c r="Q340" i="1" s="1"/>
  <c r="O341" i="1" s="1"/>
  <c r="G244" i="1" l="1"/>
  <c r="E245" i="1" s="1"/>
  <c r="F245" i="1" s="1"/>
  <c r="H244" i="1"/>
  <c r="I244" i="1" s="1"/>
  <c r="P341" i="1"/>
  <c r="Q341" i="1" s="1"/>
  <c r="O342" i="1" s="1"/>
  <c r="G245" i="1" l="1"/>
  <c r="E246" i="1" s="1"/>
  <c r="F246" i="1" s="1"/>
  <c r="H245" i="1"/>
  <c r="I245" i="1" s="1"/>
  <c r="P342" i="1"/>
  <c r="Q342" i="1" s="1"/>
  <c r="O343" i="1" s="1"/>
  <c r="G246" i="1" l="1"/>
  <c r="E247" i="1" s="1"/>
  <c r="F247" i="1" s="1"/>
  <c r="H246" i="1"/>
  <c r="I246" i="1" s="1"/>
  <c r="P343" i="1"/>
  <c r="Q343" i="1" s="1"/>
  <c r="O344" i="1" s="1"/>
  <c r="G247" i="1" l="1"/>
  <c r="E248" i="1" s="1"/>
  <c r="F248" i="1" s="1"/>
  <c r="H247" i="1"/>
  <c r="I247" i="1"/>
  <c r="P344" i="1"/>
  <c r="Q344" i="1" s="1"/>
  <c r="O345" i="1" s="1"/>
  <c r="G248" i="1" l="1"/>
  <c r="E249" i="1" s="1"/>
  <c r="F249" i="1" s="1"/>
  <c r="H248" i="1"/>
  <c r="I248" i="1" s="1"/>
  <c r="P345" i="1"/>
  <c r="Q345" i="1" s="1"/>
  <c r="O346" i="1" s="1"/>
  <c r="G249" i="1" l="1"/>
  <c r="E250" i="1" s="1"/>
  <c r="F250" i="1" s="1"/>
  <c r="H249" i="1"/>
  <c r="I249" i="1" s="1"/>
  <c r="P346" i="1"/>
  <c r="Q346" i="1" s="1"/>
  <c r="O347" i="1" s="1"/>
  <c r="G250" i="1" l="1"/>
  <c r="E251" i="1" s="1"/>
  <c r="F251" i="1" s="1"/>
  <c r="H250" i="1"/>
  <c r="I250" i="1" s="1"/>
  <c r="P347" i="1"/>
  <c r="Q347" i="1" s="1"/>
  <c r="O348" i="1" s="1"/>
  <c r="G251" i="1" l="1"/>
  <c r="E252" i="1" s="1"/>
  <c r="F252" i="1" s="1"/>
  <c r="H251" i="1"/>
  <c r="I251" i="1" s="1"/>
  <c r="P348" i="1"/>
  <c r="Q348" i="1" s="1"/>
  <c r="O349" i="1" s="1"/>
  <c r="G252" i="1" l="1"/>
  <c r="E253" i="1" s="1"/>
  <c r="F253" i="1" s="1"/>
  <c r="H252" i="1"/>
  <c r="I252" i="1" s="1"/>
  <c r="P349" i="1"/>
  <c r="Q349" i="1" s="1"/>
  <c r="O350" i="1" s="1"/>
  <c r="G253" i="1" l="1"/>
  <c r="E254" i="1" s="1"/>
  <c r="F254" i="1" s="1"/>
  <c r="H253" i="1"/>
  <c r="I253" i="1" s="1"/>
  <c r="P350" i="1"/>
  <c r="Q350" i="1" s="1"/>
  <c r="O351" i="1" s="1"/>
  <c r="G254" i="1" l="1"/>
  <c r="E255" i="1" s="1"/>
  <c r="F255" i="1" s="1"/>
  <c r="H254" i="1"/>
  <c r="I254" i="1" s="1"/>
  <c r="P351" i="1"/>
  <c r="Q351" i="1" s="1"/>
  <c r="O352" i="1" s="1"/>
  <c r="G255" i="1" l="1"/>
  <c r="E256" i="1" s="1"/>
  <c r="F256" i="1" s="1"/>
  <c r="H255" i="1"/>
  <c r="I255" i="1" s="1"/>
  <c r="P352" i="1"/>
  <c r="Q352" i="1" s="1"/>
  <c r="O353" i="1" s="1"/>
  <c r="G256" i="1" l="1"/>
  <c r="E257" i="1" s="1"/>
  <c r="F257" i="1" s="1"/>
  <c r="H256" i="1"/>
  <c r="I256" i="1" s="1"/>
  <c r="P353" i="1"/>
  <c r="Q353" i="1" s="1"/>
  <c r="O354" i="1" s="1"/>
  <c r="G257" i="1" l="1"/>
  <c r="E258" i="1" s="1"/>
  <c r="F258" i="1" s="1"/>
  <c r="H257" i="1"/>
  <c r="I257" i="1" s="1"/>
  <c r="P354" i="1"/>
  <c r="Q354" i="1" s="1"/>
  <c r="O355" i="1" s="1"/>
  <c r="G258" i="1" l="1"/>
  <c r="E259" i="1" s="1"/>
  <c r="F259" i="1" s="1"/>
  <c r="H258" i="1"/>
  <c r="I258" i="1" s="1"/>
  <c r="P355" i="1"/>
  <c r="Q355" i="1" s="1"/>
  <c r="O356" i="1" s="1"/>
  <c r="G259" i="1" l="1"/>
  <c r="E260" i="1" s="1"/>
  <c r="F260" i="1" s="1"/>
  <c r="H259" i="1"/>
  <c r="I259" i="1" s="1"/>
  <c r="P356" i="1"/>
  <c r="Q356" i="1" s="1"/>
  <c r="O357" i="1" s="1"/>
  <c r="G260" i="1" l="1"/>
  <c r="E261" i="1" s="1"/>
  <c r="F261" i="1" s="1"/>
  <c r="H260" i="1"/>
  <c r="I260" i="1" s="1"/>
  <c r="P357" i="1"/>
  <c r="Q357" i="1" s="1"/>
  <c r="O358" i="1" s="1"/>
  <c r="G261" i="1" l="1"/>
  <c r="E262" i="1" s="1"/>
  <c r="F262" i="1" s="1"/>
  <c r="H261" i="1"/>
  <c r="I261" i="1" s="1"/>
  <c r="P358" i="1"/>
  <c r="Q358" i="1" s="1"/>
  <c r="O359" i="1" s="1"/>
  <c r="G262" i="1" l="1"/>
  <c r="E263" i="1" s="1"/>
  <c r="F263" i="1" s="1"/>
  <c r="H262" i="1"/>
  <c r="I262" i="1" s="1"/>
  <c r="P359" i="1"/>
  <c r="Q359" i="1" s="1"/>
  <c r="O360" i="1" s="1"/>
  <c r="G263" i="1" l="1"/>
  <c r="E264" i="1" s="1"/>
  <c r="F264" i="1" s="1"/>
  <c r="H263" i="1"/>
  <c r="I263" i="1" s="1"/>
  <c r="P360" i="1"/>
  <c r="Q360" i="1" s="1"/>
  <c r="O361" i="1" s="1"/>
  <c r="G264" i="1" l="1"/>
  <c r="E265" i="1" s="1"/>
  <c r="F265" i="1" s="1"/>
  <c r="H264" i="1"/>
  <c r="I264" i="1" s="1"/>
  <c r="P361" i="1"/>
  <c r="Q361" i="1" s="1"/>
  <c r="O362" i="1" s="1"/>
  <c r="G265" i="1" l="1"/>
  <c r="E266" i="1" s="1"/>
  <c r="F266" i="1" s="1"/>
  <c r="H265" i="1"/>
  <c r="I265" i="1" s="1"/>
  <c r="P362" i="1"/>
  <c r="Q362" i="1" s="1"/>
  <c r="O363" i="1" s="1"/>
  <c r="G266" i="1" l="1"/>
  <c r="E267" i="1" s="1"/>
  <c r="F267" i="1" s="1"/>
  <c r="H266" i="1"/>
  <c r="I266" i="1" s="1"/>
  <c r="P363" i="1"/>
  <c r="Q363" i="1" s="1"/>
  <c r="O364" i="1" s="1"/>
  <c r="G267" i="1" l="1"/>
  <c r="E268" i="1" s="1"/>
  <c r="F268" i="1" s="1"/>
  <c r="H267" i="1"/>
  <c r="I267" i="1" s="1"/>
  <c r="P364" i="1"/>
  <c r="Q364" i="1" s="1"/>
  <c r="O365" i="1" s="1"/>
  <c r="G268" i="1" l="1"/>
  <c r="E269" i="1" s="1"/>
  <c r="F269" i="1" s="1"/>
  <c r="H268" i="1"/>
  <c r="I268" i="1" s="1"/>
  <c r="P365" i="1"/>
  <c r="Q365" i="1" s="1"/>
  <c r="O366" i="1" s="1"/>
  <c r="G269" i="1" l="1"/>
  <c r="E270" i="1" s="1"/>
  <c r="F270" i="1" s="1"/>
  <c r="H269" i="1"/>
  <c r="I269" i="1" s="1"/>
  <c r="P366" i="1"/>
  <c r="Q366" i="1" s="1"/>
  <c r="O367" i="1" s="1"/>
  <c r="G270" i="1" l="1"/>
  <c r="E271" i="1" s="1"/>
  <c r="F271" i="1" s="1"/>
  <c r="H270" i="1"/>
  <c r="I270" i="1" s="1"/>
  <c r="P367" i="1"/>
  <c r="Q367" i="1" s="1"/>
  <c r="O368" i="1" s="1"/>
  <c r="G271" i="1" l="1"/>
  <c r="E272" i="1" s="1"/>
  <c r="F272" i="1" s="1"/>
  <c r="H271" i="1"/>
  <c r="I271" i="1"/>
  <c r="P368" i="1"/>
  <c r="Q368" i="1" s="1"/>
  <c r="O369" i="1" s="1"/>
  <c r="G272" i="1" l="1"/>
  <c r="E273" i="1" s="1"/>
  <c r="F273" i="1" s="1"/>
  <c r="H272" i="1"/>
  <c r="I272" i="1" s="1"/>
  <c r="P369" i="1"/>
  <c r="Q369" i="1" s="1"/>
  <c r="O370" i="1" s="1"/>
  <c r="G273" i="1" l="1"/>
  <c r="E274" i="1" s="1"/>
  <c r="F274" i="1" s="1"/>
  <c r="H273" i="1"/>
  <c r="I273" i="1" s="1"/>
  <c r="P370" i="1"/>
  <c r="Q370" i="1" s="1"/>
  <c r="O371" i="1" s="1"/>
  <c r="G274" i="1" l="1"/>
  <c r="E275" i="1" s="1"/>
  <c r="F275" i="1" s="1"/>
  <c r="H274" i="1"/>
  <c r="I274" i="1" s="1"/>
  <c r="P371" i="1"/>
  <c r="Q371" i="1" s="1"/>
  <c r="O372" i="1" s="1"/>
  <c r="G275" i="1" l="1"/>
  <c r="E276" i="1" s="1"/>
  <c r="F276" i="1" s="1"/>
  <c r="H275" i="1"/>
  <c r="I275" i="1" s="1"/>
  <c r="P372" i="1"/>
  <c r="Q372" i="1" s="1"/>
  <c r="O373" i="1" s="1"/>
  <c r="G276" i="1" l="1"/>
  <c r="E277" i="1" s="1"/>
  <c r="F277" i="1" s="1"/>
  <c r="H276" i="1"/>
  <c r="I276" i="1" s="1"/>
  <c r="P373" i="1"/>
  <c r="Q373" i="1" s="1"/>
  <c r="O374" i="1" s="1"/>
  <c r="G277" i="1" l="1"/>
  <c r="E278" i="1" s="1"/>
  <c r="F278" i="1" s="1"/>
  <c r="H277" i="1"/>
  <c r="I277" i="1" s="1"/>
  <c r="P374" i="1"/>
  <c r="Q374" i="1" s="1"/>
  <c r="O375" i="1" s="1"/>
  <c r="G278" i="1" l="1"/>
  <c r="E279" i="1" s="1"/>
  <c r="F279" i="1" s="1"/>
  <c r="H278" i="1"/>
  <c r="I278" i="1" s="1"/>
  <c r="P375" i="1"/>
  <c r="Q375" i="1" s="1"/>
  <c r="G279" i="1" l="1"/>
  <c r="E280" i="1" s="1"/>
  <c r="F280" i="1" s="1"/>
  <c r="H279" i="1"/>
  <c r="I279" i="1" s="1"/>
  <c r="G280" i="1" l="1"/>
  <c r="E281" i="1" s="1"/>
  <c r="F281" i="1" s="1"/>
  <c r="H280" i="1"/>
  <c r="I280" i="1" s="1"/>
  <c r="G281" i="1" l="1"/>
  <c r="E282" i="1" s="1"/>
  <c r="F282" i="1" s="1"/>
  <c r="H281" i="1"/>
  <c r="I281" i="1" s="1"/>
  <c r="G282" i="1" l="1"/>
  <c r="E283" i="1" s="1"/>
  <c r="F283" i="1" s="1"/>
  <c r="H282" i="1"/>
  <c r="I282" i="1" s="1"/>
  <c r="G283" i="1" l="1"/>
  <c r="E284" i="1" s="1"/>
  <c r="F284" i="1" s="1"/>
  <c r="H283" i="1"/>
  <c r="I283" i="1" s="1"/>
  <c r="G284" i="1" l="1"/>
  <c r="E285" i="1" s="1"/>
  <c r="F285" i="1" s="1"/>
  <c r="H284" i="1"/>
  <c r="I284" i="1" s="1"/>
  <c r="G285" i="1" l="1"/>
  <c r="E286" i="1" s="1"/>
  <c r="F286" i="1" s="1"/>
  <c r="H285" i="1"/>
  <c r="I285" i="1" s="1"/>
  <c r="G286" i="1" l="1"/>
  <c r="E287" i="1" s="1"/>
  <c r="F287" i="1" s="1"/>
  <c r="H286" i="1"/>
  <c r="I286" i="1" s="1"/>
  <c r="G287" i="1" l="1"/>
  <c r="E288" i="1" s="1"/>
  <c r="F288" i="1" s="1"/>
  <c r="H287" i="1"/>
  <c r="I287" i="1" s="1"/>
  <c r="G288" i="1" l="1"/>
  <c r="E289" i="1" s="1"/>
  <c r="F289" i="1" s="1"/>
  <c r="H288" i="1"/>
  <c r="I288" i="1" s="1"/>
  <c r="G289" i="1" l="1"/>
  <c r="E290" i="1" s="1"/>
  <c r="F290" i="1" s="1"/>
  <c r="H289" i="1"/>
  <c r="I289" i="1" s="1"/>
  <c r="G290" i="1" l="1"/>
  <c r="E291" i="1" s="1"/>
  <c r="F291" i="1" s="1"/>
  <c r="H290" i="1"/>
  <c r="I290" i="1" s="1"/>
  <c r="G291" i="1" l="1"/>
  <c r="E292" i="1" s="1"/>
  <c r="F292" i="1" s="1"/>
  <c r="H291" i="1"/>
  <c r="I291" i="1" s="1"/>
  <c r="G292" i="1" l="1"/>
  <c r="E293" i="1" s="1"/>
  <c r="F293" i="1" s="1"/>
  <c r="H292" i="1"/>
  <c r="I292" i="1" s="1"/>
  <c r="G293" i="1" l="1"/>
  <c r="E294" i="1" s="1"/>
  <c r="F294" i="1" s="1"/>
  <c r="H293" i="1"/>
  <c r="I293" i="1" s="1"/>
  <c r="G294" i="1" l="1"/>
  <c r="E295" i="1" s="1"/>
  <c r="F295" i="1" s="1"/>
  <c r="H294" i="1"/>
  <c r="I294" i="1" s="1"/>
  <c r="G295" i="1" l="1"/>
  <c r="E296" i="1" s="1"/>
  <c r="F296" i="1" s="1"/>
  <c r="H295" i="1"/>
  <c r="I295" i="1" s="1"/>
  <c r="G296" i="1" l="1"/>
  <c r="E297" i="1" s="1"/>
  <c r="F297" i="1" s="1"/>
  <c r="H296" i="1"/>
  <c r="I296" i="1" s="1"/>
  <c r="G297" i="1" l="1"/>
  <c r="E298" i="1" s="1"/>
  <c r="F298" i="1" s="1"/>
  <c r="H297" i="1"/>
  <c r="I297" i="1" s="1"/>
  <c r="G298" i="1" l="1"/>
  <c r="E299" i="1" s="1"/>
  <c r="F299" i="1" s="1"/>
  <c r="H298" i="1"/>
  <c r="I298" i="1" s="1"/>
  <c r="G299" i="1" l="1"/>
  <c r="E300" i="1" s="1"/>
  <c r="F300" i="1" s="1"/>
  <c r="H299" i="1"/>
  <c r="I299" i="1" s="1"/>
  <c r="G300" i="1" l="1"/>
  <c r="E301" i="1" s="1"/>
  <c r="F301" i="1" s="1"/>
  <c r="H300" i="1"/>
  <c r="I300" i="1" s="1"/>
  <c r="G301" i="1" l="1"/>
  <c r="E302" i="1" s="1"/>
  <c r="F302" i="1" s="1"/>
  <c r="H301" i="1"/>
  <c r="I301" i="1" s="1"/>
  <c r="G302" i="1" l="1"/>
  <c r="E303" i="1" s="1"/>
  <c r="F303" i="1" s="1"/>
  <c r="H302" i="1"/>
  <c r="I302" i="1" s="1"/>
  <c r="G303" i="1" l="1"/>
  <c r="E304" i="1" s="1"/>
  <c r="F304" i="1" s="1"/>
  <c r="H303" i="1"/>
  <c r="I303" i="1" s="1"/>
  <c r="G304" i="1" l="1"/>
  <c r="E305" i="1" s="1"/>
  <c r="F305" i="1" s="1"/>
  <c r="H304" i="1"/>
  <c r="I304" i="1" s="1"/>
  <c r="G305" i="1" l="1"/>
  <c r="E306" i="1" s="1"/>
  <c r="F306" i="1" s="1"/>
  <c r="H305" i="1"/>
  <c r="I305" i="1" s="1"/>
  <c r="G306" i="1" l="1"/>
  <c r="E307" i="1" s="1"/>
  <c r="F307" i="1" s="1"/>
  <c r="H306" i="1"/>
  <c r="I306" i="1" s="1"/>
  <c r="G307" i="1" l="1"/>
  <c r="E308" i="1" s="1"/>
  <c r="F308" i="1" s="1"/>
  <c r="H307" i="1"/>
  <c r="I307" i="1" s="1"/>
  <c r="G308" i="1" l="1"/>
  <c r="E309" i="1" s="1"/>
  <c r="F309" i="1" s="1"/>
  <c r="H308" i="1"/>
  <c r="I308" i="1" s="1"/>
  <c r="G309" i="1" l="1"/>
  <c r="E310" i="1" s="1"/>
  <c r="F310" i="1" s="1"/>
  <c r="H309" i="1"/>
  <c r="I309" i="1" s="1"/>
  <c r="G310" i="1" l="1"/>
  <c r="E311" i="1" s="1"/>
  <c r="F311" i="1" s="1"/>
  <c r="H310" i="1"/>
  <c r="I310" i="1" s="1"/>
  <c r="G311" i="1" l="1"/>
  <c r="E312" i="1" s="1"/>
  <c r="F312" i="1" s="1"/>
  <c r="H311" i="1"/>
  <c r="I311" i="1" s="1"/>
  <c r="G312" i="1" l="1"/>
  <c r="E313" i="1" s="1"/>
  <c r="F313" i="1" s="1"/>
  <c r="H312" i="1"/>
  <c r="I312" i="1" s="1"/>
  <c r="G313" i="1" l="1"/>
  <c r="E314" i="1" s="1"/>
  <c r="F314" i="1" s="1"/>
  <c r="H313" i="1"/>
  <c r="I313" i="1" s="1"/>
  <c r="G314" i="1" l="1"/>
  <c r="E315" i="1" s="1"/>
  <c r="F315" i="1" s="1"/>
  <c r="H314" i="1"/>
  <c r="I314" i="1" s="1"/>
  <c r="G315" i="1" l="1"/>
  <c r="E316" i="1" s="1"/>
  <c r="F316" i="1" s="1"/>
  <c r="H315" i="1"/>
  <c r="I315" i="1" s="1"/>
  <c r="G316" i="1" l="1"/>
  <c r="E317" i="1" s="1"/>
  <c r="F317" i="1" s="1"/>
  <c r="H316" i="1"/>
  <c r="I316" i="1" s="1"/>
  <c r="G317" i="1" l="1"/>
  <c r="E318" i="1" s="1"/>
  <c r="F318" i="1" s="1"/>
  <c r="H317" i="1"/>
  <c r="I317" i="1" s="1"/>
  <c r="G318" i="1" l="1"/>
  <c r="E319" i="1" s="1"/>
  <c r="F319" i="1" s="1"/>
  <c r="H318" i="1"/>
  <c r="I318" i="1" s="1"/>
  <c r="G319" i="1" l="1"/>
  <c r="E320" i="1" s="1"/>
  <c r="F320" i="1" s="1"/>
  <c r="H319" i="1"/>
  <c r="I319" i="1" s="1"/>
  <c r="G320" i="1" l="1"/>
  <c r="E321" i="1" s="1"/>
  <c r="F321" i="1" s="1"/>
  <c r="H320" i="1"/>
  <c r="I320" i="1" s="1"/>
  <c r="G321" i="1" l="1"/>
  <c r="E322" i="1" s="1"/>
  <c r="F322" i="1" s="1"/>
  <c r="H321" i="1"/>
  <c r="I321" i="1" s="1"/>
  <c r="G322" i="1" l="1"/>
  <c r="E323" i="1" s="1"/>
  <c r="F323" i="1" s="1"/>
  <c r="H322" i="1"/>
  <c r="I322" i="1" s="1"/>
  <c r="G323" i="1" l="1"/>
  <c r="E324" i="1" s="1"/>
  <c r="F324" i="1" s="1"/>
  <c r="H323" i="1"/>
  <c r="I323" i="1" s="1"/>
  <c r="G324" i="1" l="1"/>
  <c r="E325" i="1" s="1"/>
  <c r="F325" i="1" s="1"/>
  <c r="H324" i="1"/>
  <c r="I324" i="1"/>
  <c r="G325" i="1" l="1"/>
  <c r="E326" i="1" s="1"/>
  <c r="F326" i="1" s="1"/>
  <c r="H325" i="1"/>
  <c r="I325" i="1" s="1"/>
  <c r="G326" i="1" l="1"/>
  <c r="E327" i="1" s="1"/>
  <c r="F327" i="1" s="1"/>
  <c r="H326" i="1"/>
  <c r="I326" i="1" s="1"/>
  <c r="G327" i="1" l="1"/>
  <c r="E328" i="1" s="1"/>
  <c r="F328" i="1" s="1"/>
  <c r="H327" i="1"/>
  <c r="I327" i="1" s="1"/>
  <c r="G328" i="1" l="1"/>
  <c r="E329" i="1" s="1"/>
  <c r="F329" i="1" s="1"/>
  <c r="H328" i="1"/>
  <c r="I328" i="1"/>
  <c r="G329" i="1" l="1"/>
  <c r="E330" i="1" s="1"/>
  <c r="F330" i="1" s="1"/>
  <c r="H329" i="1"/>
  <c r="I329" i="1" s="1"/>
  <c r="G330" i="1" l="1"/>
  <c r="E331" i="1" s="1"/>
  <c r="F331" i="1" s="1"/>
  <c r="H330" i="1"/>
  <c r="I330" i="1" s="1"/>
  <c r="G331" i="1" l="1"/>
  <c r="E332" i="1" s="1"/>
  <c r="F332" i="1" s="1"/>
  <c r="H331" i="1"/>
  <c r="I331" i="1" s="1"/>
  <c r="G332" i="1" l="1"/>
  <c r="E333" i="1" s="1"/>
  <c r="F333" i="1" s="1"/>
  <c r="H332" i="1"/>
  <c r="I332" i="1" s="1"/>
  <c r="G333" i="1" l="1"/>
  <c r="E334" i="1" s="1"/>
  <c r="F334" i="1" s="1"/>
  <c r="H333" i="1"/>
  <c r="I333" i="1" s="1"/>
  <c r="G334" i="1" l="1"/>
  <c r="E335" i="1" s="1"/>
  <c r="F335" i="1" s="1"/>
  <c r="H334" i="1"/>
  <c r="I334" i="1" s="1"/>
  <c r="G335" i="1" l="1"/>
  <c r="E336" i="1" s="1"/>
  <c r="F336" i="1" s="1"/>
  <c r="H335" i="1"/>
  <c r="I335" i="1" s="1"/>
  <c r="G336" i="1" l="1"/>
  <c r="E337" i="1" s="1"/>
  <c r="F337" i="1" s="1"/>
  <c r="H336" i="1"/>
  <c r="I336" i="1" s="1"/>
  <c r="G337" i="1" l="1"/>
  <c r="E338" i="1" s="1"/>
  <c r="F338" i="1" s="1"/>
  <c r="H337" i="1"/>
  <c r="I337" i="1" s="1"/>
  <c r="G338" i="1" l="1"/>
  <c r="E339" i="1" s="1"/>
  <c r="F339" i="1" s="1"/>
  <c r="H338" i="1"/>
  <c r="I338" i="1" s="1"/>
  <c r="G339" i="1" l="1"/>
  <c r="E340" i="1" s="1"/>
  <c r="F340" i="1" s="1"/>
  <c r="H339" i="1"/>
  <c r="I339" i="1" s="1"/>
  <c r="G340" i="1" l="1"/>
  <c r="E341" i="1" s="1"/>
  <c r="F341" i="1" s="1"/>
  <c r="H340" i="1"/>
  <c r="I340" i="1" s="1"/>
  <c r="G341" i="1" l="1"/>
  <c r="E342" i="1" s="1"/>
  <c r="F342" i="1" s="1"/>
  <c r="H341" i="1"/>
  <c r="I341" i="1" s="1"/>
  <c r="G342" i="1" l="1"/>
  <c r="E343" i="1" s="1"/>
  <c r="F343" i="1" s="1"/>
  <c r="H342" i="1"/>
  <c r="I342" i="1" s="1"/>
  <c r="G343" i="1" l="1"/>
  <c r="E344" i="1" s="1"/>
  <c r="F344" i="1" s="1"/>
  <c r="H343" i="1"/>
  <c r="I343" i="1" s="1"/>
  <c r="G344" i="1" l="1"/>
  <c r="E345" i="1" s="1"/>
  <c r="F345" i="1" s="1"/>
  <c r="H344" i="1"/>
  <c r="I344" i="1" s="1"/>
  <c r="G345" i="1" l="1"/>
  <c r="E346" i="1" s="1"/>
  <c r="F346" i="1" s="1"/>
  <c r="H345" i="1"/>
  <c r="I345" i="1" s="1"/>
  <c r="G346" i="1" l="1"/>
  <c r="E347" i="1" s="1"/>
  <c r="F347" i="1" s="1"/>
  <c r="H346" i="1"/>
  <c r="I346" i="1" s="1"/>
  <c r="G347" i="1" l="1"/>
  <c r="E348" i="1" s="1"/>
  <c r="F348" i="1" s="1"/>
  <c r="H347" i="1"/>
  <c r="I347" i="1" s="1"/>
  <c r="G348" i="1" l="1"/>
  <c r="E349" i="1" s="1"/>
  <c r="F349" i="1" s="1"/>
  <c r="H348" i="1"/>
  <c r="I348" i="1" s="1"/>
  <c r="G349" i="1" l="1"/>
  <c r="E350" i="1" s="1"/>
  <c r="F350" i="1" s="1"/>
  <c r="H349" i="1"/>
  <c r="I349" i="1" s="1"/>
  <c r="G350" i="1" l="1"/>
  <c r="E351" i="1" s="1"/>
  <c r="F351" i="1" s="1"/>
  <c r="H350" i="1"/>
  <c r="I350" i="1" s="1"/>
  <c r="G351" i="1" l="1"/>
  <c r="E352" i="1" s="1"/>
  <c r="F352" i="1" s="1"/>
  <c r="H351" i="1"/>
  <c r="I351" i="1"/>
  <c r="G352" i="1" l="1"/>
  <c r="E353" i="1" s="1"/>
  <c r="F353" i="1" s="1"/>
  <c r="H352" i="1"/>
  <c r="I352" i="1" s="1"/>
  <c r="G353" i="1" l="1"/>
  <c r="E354" i="1" s="1"/>
  <c r="F354" i="1" s="1"/>
  <c r="H353" i="1"/>
  <c r="I353" i="1" s="1"/>
  <c r="G354" i="1" l="1"/>
  <c r="E355" i="1" s="1"/>
  <c r="F355" i="1" s="1"/>
  <c r="H354" i="1"/>
  <c r="I354" i="1" s="1"/>
  <c r="G355" i="1" l="1"/>
  <c r="E356" i="1" s="1"/>
  <c r="F356" i="1" s="1"/>
  <c r="H355" i="1"/>
  <c r="I355" i="1" s="1"/>
  <c r="G356" i="1" l="1"/>
  <c r="E357" i="1" s="1"/>
  <c r="F357" i="1" s="1"/>
  <c r="H356" i="1"/>
  <c r="I356" i="1" s="1"/>
  <c r="G357" i="1" l="1"/>
  <c r="E358" i="1" s="1"/>
  <c r="F358" i="1" s="1"/>
  <c r="H357" i="1"/>
  <c r="I357" i="1" s="1"/>
  <c r="G358" i="1" l="1"/>
  <c r="E359" i="1" s="1"/>
  <c r="F359" i="1" s="1"/>
  <c r="H358" i="1"/>
  <c r="I358" i="1" s="1"/>
  <c r="G359" i="1" l="1"/>
  <c r="E360" i="1" s="1"/>
  <c r="F360" i="1" s="1"/>
  <c r="H359" i="1"/>
  <c r="I359" i="1" s="1"/>
  <c r="G360" i="1" l="1"/>
  <c r="E361" i="1" s="1"/>
  <c r="F361" i="1" s="1"/>
  <c r="H360" i="1"/>
  <c r="I360" i="1" s="1"/>
  <c r="G361" i="1" l="1"/>
  <c r="E362" i="1" s="1"/>
  <c r="F362" i="1" s="1"/>
  <c r="H361" i="1"/>
  <c r="I361" i="1" s="1"/>
  <c r="G362" i="1" l="1"/>
  <c r="E363" i="1" s="1"/>
  <c r="F363" i="1" s="1"/>
  <c r="H362" i="1"/>
  <c r="I362" i="1" s="1"/>
  <c r="G363" i="1" l="1"/>
  <c r="E364" i="1" s="1"/>
  <c r="F364" i="1" s="1"/>
  <c r="H363" i="1"/>
  <c r="I363" i="1" s="1"/>
  <c r="G364" i="1" l="1"/>
  <c r="E365" i="1" s="1"/>
  <c r="F365" i="1" s="1"/>
  <c r="H364" i="1"/>
  <c r="I364" i="1" s="1"/>
  <c r="G365" i="1" l="1"/>
  <c r="E366" i="1" s="1"/>
  <c r="F366" i="1" s="1"/>
  <c r="H365" i="1"/>
  <c r="I365" i="1" s="1"/>
  <c r="G366" i="1" l="1"/>
  <c r="E367" i="1" s="1"/>
  <c r="F367" i="1" s="1"/>
  <c r="H366" i="1"/>
  <c r="I366" i="1" s="1"/>
  <c r="G367" i="1" l="1"/>
  <c r="E368" i="1" s="1"/>
  <c r="F368" i="1" s="1"/>
  <c r="H367" i="1"/>
  <c r="I367" i="1" s="1"/>
  <c r="G368" i="1" l="1"/>
  <c r="E369" i="1" s="1"/>
  <c r="F369" i="1" s="1"/>
  <c r="H368" i="1"/>
  <c r="I368" i="1" s="1"/>
  <c r="G369" i="1" l="1"/>
  <c r="E370" i="1" s="1"/>
  <c r="F370" i="1" s="1"/>
  <c r="H369" i="1"/>
  <c r="I369" i="1" s="1"/>
  <c r="G370" i="1" l="1"/>
  <c r="E371" i="1" s="1"/>
  <c r="F371" i="1" s="1"/>
  <c r="H370" i="1"/>
  <c r="I370" i="1" s="1"/>
  <c r="G371" i="1" l="1"/>
  <c r="E372" i="1" s="1"/>
  <c r="F372" i="1" s="1"/>
  <c r="H371" i="1"/>
  <c r="I371" i="1" s="1"/>
  <c r="G372" i="1" l="1"/>
  <c r="E373" i="1" s="1"/>
  <c r="F373" i="1" s="1"/>
  <c r="H372" i="1"/>
  <c r="I372" i="1" s="1"/>
  <c r="G373" i="1" l="1"/>
  <c r="E374" i="1" s="1"/>
  <c r="F374" i="1" s="1"/>
  <c r="H373" i="1"/>
  <c r="I373" i="1" s="1"/>
  <c r="G374" i="1" l="1"/>
  <c r="E375" i="1" s="1"/>
  <c r="F375" i="1" s="1"/>
  <c r="H374" i="1"/>
  <c r="I374" i="1" s="1"/>
  <c r="G375" i="1" l="1"/>
  <c r="H375" i="1"/>
  <c r="I375" i="1" s="1"/>
</calcChain>
</file>

<file path=xl/sharedStrings.xml><?xml version="1.0" encoding="utf-8"?>
<sst xmlns="http://schemas.openxmlformats.org/spreadsheetml/2006/main" count="156" uniqueCount="87">
  <si>
    <t>Pa&amp;Ma (Boterbloem)</t>
  </si>
  <si>
    <t>Pa&amp;Ma (Consumptief)</t>
  </si>
  <si>
    <t>Pa&amp;Ma (Emmastraat)</t>
  </si>
  <si>
    <t>ING</t>
  </si>
  <si>
    <t>Hoofdsom</t>
  </si>
  <si>
    <t>Rentepercentage (papier)</t>
  </si>
  <si>
    <t>Rentepercentage (effectief)</t>
  </si>
  <si>
    <t>Looptijd (maanden)</t>
  </si>
  <si>
    <t>Annuiteit</t>
  </si>
  <si>
    <t>Periode</t>
  </si>
  <si>
    <t>Rente</t>
  </si>
  <si>
    <t>Aflossing</t>
  </si>
  <si>
    <t>Rente effectief</t>
  </si>
  <si>
    <t>Terugschenking</t>
  </si>
  <si>
    <t>Achterstallige hypotheekbetaling 2016 toegevoegd aan hoofdsom</t>
  </si>
  <si>
    <t>Achterstallige hypotheekbetaling 2017 toegevoegd aan hoofdsom</t>
  </si>
  <si>
    <t>Ontvangen bedrag naheffing ib2015 toegevoegd</t>
  </si>
  <si>
    <t>Achterstallige hypotheekbetaling 2018 toegevoegd aan hoofdsom</t>
  </si>
  <si>
    <t>Achterstallige hypotheekbetaling 2019 toegevoegd aan hoofdsom</t>
  </si>
  <si>
    <t>Achterstallige betalingen 2020 toegevoegd aan hoofdsom</t>
  </si>
  <si>
    <t>Overzicht betalingen</t>
  </si>
  <si>
    <t>Hypotheek</t>
  </si>
  <si>
    <t>Lening</t>
  </si>
  <si>
    <t>Transactiedatum</t>
  </si>
  <si>
    <t>Bedrag</t>
  </si>
  <si>
    <t>Opmerking</t>
  </si>
  <si>
    <t>(mei 2015)</t>
  </si>
  <si>
    <t>(juni 2015)</t>
  </si>
  <si>
    <t>(juli 15)</t>
  </si>
  <si>
    <t>(aug 15)</t>
  </si>
  <si>
    <t>(december 15)</t>
  </si>
  <si>
    <t>Rest is verrekend met schenking – zie andere sheet</t>
  </si>
  <si>
    <t>(jan 2016)</t>
  </si>
  <si>
    <t>(feb 16)</t>
  </si>
  <si>
    <t>(mar 16)</t>
  </si>
  <si>
    <t>(apr 16)</t>
  </si>
  <si>
    <t>(mei 16)</t>
  </si>
  <si>
    <t>(jun 16)</t>
  </si>
  <si>
    <t>(jul 16)</t>
  </si>
  <si>
    <t>(aug 16)</t>
  </si>
  <si>
    <t>(sep 16)</t>
  </si>
  <si>
    <t>(okt 16)</t>
  </si>
  <si>
    <t>(nov 16)</t>
  </si>
  <si>
    <t>(dec 16)</t>
  </si>
  <si>
    <t>Te betalen</t>
  </si>
  <si>
    <t>Betaald</t>
  </si>
  <si>
    <t>Tekort</t>
  </si>
  <si>
    <t>Toegevoegd aan hoofdsom lening</t>
  </si>
  <si>
    <t>17-4-2020</t>
  </si>
  <si>
    <t>30-4-2020</t>
  </si>
  <si>
    <t>25-5-2020</t>
  </si>
  <si>
    <t>25-6-2020</t>
  </si>
  <si>
    <t>26-7-2020</t>
  </si>
  <si>
    <t>24-8-2020</t>
  </si>
  <si>
    <t>Datum</t>
  </si>
  <si>
    <t>Omschrijving</t>
  </si>
  <si>
    <t>Aanbetaling verbouwing Boterbloem 29</t>
  </si>
  <si>
    <t>Aanbetaling Boterbloem 29</t>
  </si>
  <si>
    <t>Restant koopsom Boterbloem 29</t>
  </si>
  <si>
    <t>Verbouwing Boterbloem 29</t>
  </si>
  <si>
    <t>Verbouwing Boterbloem 29 (schilderwerk)</t>
  </si>
  <si>
    <t>Verbouwing Boterbloem 29 (loodgieter)</t>
  </si>
  <si>
    <t>augustus</t>
  </si>
  <si>
    <t>dakkapel</t>
  </si>
  <si>
    <t>Te betalen Boterbloem</t>
  </si>
  <si>
    <t>Te betalen Emmastraat</t>
  </si>
  <si>
    <t>Betaald Boterbloem</t>
  </si>
  <si>
    <t>Betaald Emmastraat</t>
  </si>
  <si>
    <t>Te ontvangen Boterbloem</t>
  </si>
  <si>
    <t>Te ontvangen Emmastraat</t>
  </si>
  <si>
    <t>Ontvangen Boterbloem</t>
  </si>
  <si>
    <t>Ontvangen Emmastraat</t>
  </si>
  <si>
    <t>Te betalen consumptief krediet</t>
  </si>
  <si>
    <t>Betaald consumptief krediet</t>
  </si>
  <si>
    <t>Saldo</t>
  </si>
  <si>
    <t>Schenkingen gekregen:</t>
  </si>
  <si>
    <t>Schenking 2015</t>
  </si>
  <si>
    <t>?</t>
  </si>
  <si>
    <t>Gekregen cash?</t>
  </si>
  <si>
    <t>cash</t>
  </si>
  <si>
    <t>Mutatie</t>
  </si>
  <si>
    <t>Maandbedrag</t>
  </si>
  <si>
    <t>Aflossing 9, 16 en 19 juli 2024</t>
  </si>
  <si>
    <t>Aflossing 3 en 20 augustus 2024</t>
  </si>
  <si>
    <t>Aflossing 11 september 2024</t>
  </si>
  <si>
    <t>Aflossing 2, 8, 12 en 30 oktober 2024</t>
  </si>
  <si>
    <t>Aflossing 10 en 19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</si>
</sst>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€]&quot; &quot;#,##0.00"/>
    <numFmt numFmtId="165" formatCode="[$€-413]&quot; &quot;#,##0.00;[Red][$€-413]&quot; &quot;#,##0.00&quot;-&quot;"/>
    <numFmt numFmtId="166" formatCode="dd\-mm\-yy"/>
    <numFmt numFmtId="167" formatCode="d\-m\-yyyy"/>
    <numFmt numFmtId="168" formatCode="mm/dd/yy"/>
    <numFmt numFmtId="169" formatCode="[$€]&quot; &quot;#,##0.00&quot; &quot;;[$€]&quot; -&quot;#,##0.00&quot; &quot;;[$€]&quot; -&quot;00&quot; &quot;;&quot; &quot;@&quot; &quot;"/>
    <numFmt numFmtId="170" formatCode="[$€-413]&quot; &quot;#,##0.0000;[Red][$€-413]&quot; &quot;#,##0.0000&quot;-&quot;"/>
  </numFmts>
  <fonts count="21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sz val="8"/>
      <color rgb="FF000000"/>
      <name val="Liberation Sans1"/>
    </font>
    <font>
      <b/>
      <sz val="8"/>
      <color rgb="FF000000"/>
      <name val="Liberation Sans1"/>
    </font>
    <font>
      <b/>
      <sz val="11"/>
      <color rgb="FF000000"/>
      <name val="Liberation Sans1"/>
    </font>
    <font>
      <i/>
      <sz val="11"/>
      <color rgb="FF000000"/>
      <name val="Liberation Sans1"/>
    </font>
    <font>
      <b/>
      <i/>
      <sz val="11"/>
      <color rgb="FF000000"/>
      <name val="Liberation Sans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8" fillId="0" borderId="0">
      <alignment horizontal="center" textRotation="90"/>
    </xf>
    <xf numFmtId="0" fontId="9" fillId="0" borderId="0">
      <alignment horizontal="center"/>
    </xf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5" fontId="13" fillId="0" borderId="0"/>
    <xf numFmtId="0" fontId="1" fillId="0" borderId="0"/>
    <xf numFmtId="0" fontId="1" fillId="0" borderId="0"/>
    <xf numFmtId="169" fontId="1" fillId="0" borderId="0"/>
    <xf numFmtId="0" fontId="4" fillId="0" borderId="0"/>
  </cellStyleXfs>
  <cellXfs count="35">
    <xf numFmtId="0" fontId="0" fillId="0" borderId="0" xfId="0"/>
    <xf numFmtId="0" fontId="14" fillId="0" borderId="0" xfId="0" applyFont="1"/>
    <xf numFmtId="0" fontId="15" fillId="0" borderId="0" xfId="0" applyFont="1"/>
    <xf numFmtId="165" fontId="15" fillId="0" borderId="0" xfId="0" applyNumberFormat="1" applyFont="1"/>
    <xf numFmtId="165" fontId="14" fillId="0" borderId="0" xfId="0" applyNumberFormat="1" applyFont="1"/>
    <xf numFmtId="0" fontId="16" fillId="0" borderId="0" xfId="0" applyFont="1"/>
    <xf numFmtId="167" fontId="0" fillId="0" borderId="0" xfId="0" applyNumberFormat="1"/>
    <xf numFmtId="164" fontId="0" fillId="0" borderId="0" xfId="0" applyNumberFormat="1"/>
    <xf numFmtId="167" fontId="16" fillId="0" borderId="0" xfId="0" applyNumberFormat="1" applyFont="1"/>
    <xf numFmtId="164" fontId="16" fillId="0" borderId="0" xfId="0" applyNumberFormat="1" applyFont="1"/>
    <xf numFmtId="166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166" fontId="16" fillId="0" borderId="0" xfId="0" applyNumberFormat="1" applyFont="1"/>
    <xf numFmtId="166" fontId="17" fillId="0" borderId="0" xfId="0" applyNumberFormat="1" applyFont="1"/>
    <xf numFmtId="165" fontId="0" fillId="0" borderId="0" xfId="0" applyNumberFormat="1"/>
    <xf numFmtId="169" fontId="0" fillId="0" borderId="0" xfId="19" applyFont="1"/>
    <xf numFmtId="0" fontId="17" fillId="0" borderId="0" xfId="0" applyFont="1"/>
    <xf numFmtId="169" fontId="17" fillId="0" borderId="0" xfId="19" applyFont="1"/>
    <xf numFmtId="164" fontId="17" fillId="0" borderId="0" xfId="0" applyNumberFormat="1" applyFont="1"/>
    <xf numFmtId="165" fontId="18" fillId="0" borderId="0" xfId="0" applyNumberFormat="1" applyFont="1"/>
    <xf numFmtId="165" fontId="17" fillId="0" borderId="0" xfId="0" applyNumberFormat="1" applyFont="1"/>
    <xf numFmtId="165" fontId="16" fillId="0" borderId="0" xfId="0" applyNumberFormat="1" applyFont="1"/>
    <xf numFmtId="169" fontId="16" fillId="0" borderId="0" xfId="19" applyFont="1"/>
    <xf numFmtId="168" fontId="0" fillId="0" borderId="0" xfId="0" applyNumberFormat="1"/>
    <xf numFmtId="166" fontId="14" fillId="0" borderId="0" xfId="0" applyNumberFormat="1" applyFon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66" fontId="20" fillId="0" borderId="0" xfId="0" applyNumberFormat="1" applyFont="1"/>
    <xf numFmtId="166" fontId="20" fillId="0" borderId="0" xfId="0" applyNumberFormat="1" applyFont="1" applyAlignment="1">
      <alignment wrapText="1"/>
    </xf>
    <xf numFmtId="165" fontId="20" fillId="0" borderId="0" xfId="0" applyNumberFormat="1" applyFont="1"/>
    <xf numFmtId="165" fontId="20" fillId="0" borderId="0" xfId="0" quotePrefix="1" applyNumberFormat="1" applyFont="1"/>
    <xf numFmtId="170" fontId="20" fillId="0" borderId="0" xfId="0" applyNumberFormat="1" applyFont="1"/>
    <xf numFmtId="10" fontId="20" fillId="0" borderId="0" xfId="0" applyNumberFormat="1" applyFont="1"/>
  </cellXfs>
  <cellStyles count="21">
    <cellStyle name="Accent" xfId="7" xr:uid="{07439CE3-1F0E-9B4D-86F4-FAC89BA86736}"/>
    <cellStyle name="Accent 1" xfId="8" xr:uid="{EFAE6BAF-BE92-1D4F-B4EC-84F9F66BB4FF}"/>
    <cellStyle name="Accent 2" xfId="9" xr:uid="{A8A30E05-2BEA-044D-B745-F7B06003300F}"/>
    <cellStyle name="Accent 3" xfId="10" xr:uid="{5231D1B4-EE03-C14A-950B-F144E9A483C2}"/>
    <cellStyle name="Bad" xfId="4" builtinId="27" customBuiltin="1"/>
    <cellStyle name="Error" xfId="11" xr:uid="{934BCE2C-20F1-944D-B28E-EBB0530191BA}"/>
    <cellStyle name="Footnote" xfId="12" xr:uid="{0C9A31CF-7936-9A4E-91C4-EB6D6FF7F7AE}"/>
    <cellStyle name="Good" xfId="3" builtinId="26" customBuiltin="1"/>
    <cellStyle name="Heading" xfId="13" xr:uid="{DBDFCBDE-104C-4149-9C1A-C5A9BBD5C904}"/>
    <cellStyle name="Heading 1" xfId="1" builtinId="16" customBuiltin="1"/>
    <cellStyle name="Heading 2" xfId="2" builtinId="17" customBuiltin="1"/>
    <cellStyle name="Hyperlink" xfId="14" xr:uid="{30D598D6-F445-6544-8288-26956FC17069}"/>
    <cellStyle name="Neutral" xfId="5" builtinId="28" customBuiltin="1"/>
    <cellStyle name="Normal" xfId="0" builtinId="0" customBuiltin="1"/>
    <cellStyle name="Note" xfId="6" builtinId="10" customBuiltin="1"/>
    <cellStyle name="Result" xfId="15" xr:uid="{A24E6327-EF3E-6242-AD42-0F71BD405D74}"/>
    <cellStyle name="Result2" xfId="16" xr:uid="{5B27AF87-50D6-6542-9E76-1F5E12E329A4}"/>
    <cellStyle name="Status" xfId="17" xr:uid="{16DD95BC-C8F4-104A-8CF1-44C2DC4B3D3D}"/>
    <cellStyle name="Text" xfId="18" xr:uid="{916BD8DA-8B0A-034B-8482-61325CF3AFE5}"/>
    <cellStyle name="Valuta" xfId="19" xr:uid="{61342AE0-DE48-674F-AC06-027805A353A5}"/>
    <cellStyle name="Warning" xfId="20" xr:uid="{EA8E4810-9F9B-C540-AF1D-58EBAEFB0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055F-C80F-8748-813A-9F31F381F217}">
  <dimension ref="A1:ALV383"/>
  <sheetViews>
    <sheetView tabSelected="1" workbookViewId="0">
      <pane xSplit="2" ySplit="11" topLeftCell="L102" activePane="bottomRight" state="frozen"/>
      <selection pane="topRight" activeCell="C1" sqref="C1"/>
      <selection pane="bottomLeft" activeCell="A12" sqref="A12"/>
      <selection pane="bottomRight" activeCell="U137" sqref="S137:U139"/>
    </sheetView>
  </sheetViews>
  <sheetFormatPr baseColWidth="10" defaultRowHeight="13"/>
  <cols>
    <col min="1" max="1" width="12.5" style="28" customWidth="1"/>
    <col min="2" max="2" width="9.5" style="28" customWidth="1"/>
    <col min="3" max="4" width="25.5" style="28" customWidth="1"/>
    <col min="5" max="5" width="12.83203125" style="28" customWidth="1"/>
    <col min="6" max="7" width="13.5" style="28" customWidth="1"/>
    <col min="8" max="8" width="16" style="28" customWidth="1"/>
    <col min="9" max="9" width="17.6640625" style="28" customWidth="1"/>
    <col min="10" max="12" width="14.1640625" style="28" customWidth="1"/>
    <col min="13" max="13" width="25.5" style="28" customWidth="1"/>
    <col min="14" max="14" width="11.83203125" style="28" customWidth="1"/>
    <col min="15" max="15" width="16" style="28" customWidth="1"/>
    <col min="16" max="16" width="8.83203125" style="28" customWidth="1"/>
    <col min="17" max="17" width="10" style="28" customWidth="1"/>
    <col min="18" max="18" width="13.33203125" style="28" customWidth="1"/>
    <col min="19" max="20" width="14.1640625" style="28" customWidth="1"/>
    <col min="21" max="21" width="25.5" style="28" customWidth="1"/>
    <col min="22" max="22" width="12.83203125" style="28" customWidth="1"/>
    <col min="23" max="23" width="11.5" style="28" customWidth="1"/>
    <col min="24" max="24" width="11.1640625" style="28" customWidth="1"/>
    <col min="25" max="25" width="16" style="28" customWidth="1"/>
    <col min="26" max="26" width="17.6640625" style="28" customWidth="1"/>
    <col min="27" max="1020" width="14.1640625" style="28" customWidth="1"/>
    <col min="1021" max="1021" width="11.5" style="28" customWidth="1"/>
    <col min="1022" max="16384" width="10.83203125" style="28"/>
  </cols>
  <sheetData>
    <row r="1" spans="1:1010">
      <c r="C1" s="26" t="s">
        <v>0</v>
      </c>
      <c r="D1" s="26"/>
      <c r="M1" s="27" t="s">
        <v>1</v>
      </c>
      <c r="N1" s="27"/>
      <c r="O1" s="31"/>
      <c r="U1" s="27" t="s">
        <v>2</v>
      </c>
      <c r="V1" s="31"/>
      <c r="X1" s="31"/>
      <c r="Y1" s="31"/>
      <c r="Z1" s="31"/>
      <c r="AD1" s="26" t="s">
        <v>3</v>
      </c>
    </row>
    <row r="2" spans="1:1010">
      <c r="C2" s="28" t="s">
        <v>4</v>
      </c>
      <c r="E2" s="31">
        <f>Ontvangen_financiering!B1</f>
        <v>235521.21000000002</v>
      </c>
      <c r="G2" s="31"/>
      <c r="M2" s="31" t="s">
        <v>4</v>
      </c>
      <c r="N2" s="31"/>
      <c r="O2" s="31">
        <v>28112.83</v>
      </c>
      <c r="U2" s="31" t="s">
        <v>4</v>
      </c>
      <c r="V2" s="31">
        <v>208930.8</v>
      </c>
      <c r="X2" s="31"/>
      <c r="Y2" s="31"/>
      <c r="Z2" s="31"/>
      <c r="AD2" s="28" t="s">
        <v>4</v>
      </c>
      <c r="AE2" s="31">
        <v>145000</v>
      </c>
    </row>
    <row r="3" spans="1:1010">
      <c r="C3" s="28" t="s">
        <v>5</v>
      </c>
      <c r="E3" s="34">
        <v>7.9000000000000001E-2</v>
      </c>
      <c r="M3" s="31" t="s">
        <v>5</v>
      </c>
      <c r="N3" s="31"/>
      <c r="O3" s="34">
        <v>0.03</v>
      </c>
      <c r="U3" s="31" t="s">
        <v>5</v>
      </c>
      <c r="V3" s="34">
        <v>7.9000000000000001E-2</v>
      </c>
      <c r="X3" s="31"/>
      <c r="Y3" s="31"/>
      <c r="Z3" s="31"/>
      <c r="AD3" s="28" t="s">
        <v>5</v>
      </c>
      <c r="AE3" s="34">
        <v>2.5499999999999998E-2</v>
      </c>
    </row>
    <row r="4" spans="1:1010">
      <c r="C4" s="28" t="s">
        <v>6</v>
      </c>
      <c r="E4" s="34">
        <v>3.9E-2</v>
      </c>
      <c r="M4" s="31" t="s">
        <v>6</v>
      </c>
      <c r="N4" s="31"/>
      <c r="O4" s="34">
        <v>0.03</v>
      </c>
      <c r="U4" s="31" t="s">
        <v>6</v>
      </c>
      <c r="V4" s="34">
        <v>4.7E-2</v>
      </c>
      <c r="X4" s="31"/>
      <c r="Y4" s="31"/>
      <c r="Z4" s="31"/>
      <c r="AD4" s="28" t="s">
        <v>6</v>
      </c>
      <c r="AE4" s="34">
        <v>2.5499999999999998E-2</v>
      </c>
    </row>
    <row r="5" spans="1:1010">
      <c r="C5" s="28" t="s">
        <v>7</v>
      </c>
      <c r="E5" s="28">
        <f>30*12</f>
        <v>360</v>
      </c>
      <c r="M5" s="31" t="s">
        <v>7</v>
      </c>
      <c r="N5" s="31"/>
      <c r="O5" s="28">
        <v>355</v>
      </c>
      <c r="U5" s="31" t="s">
        <v>7</v>
      </c>
      <c r="V5" s="28">
        <v>240</v>
      </c>
      <c r="X5" s="31"/>
      <c r="Y5" s="31"/>
      <c r="Z5" s="31"/>
      <c r="AD5" s="28" t="s">
        <v>7</v>
      </c>
      <c r="AE5" s="28">
        <f>30*12</f>
        <v>360</v>
      </c>
    </row>
    <row r="6" spans="1:1010">
      <c r="C6" s="26" t="s">
        <v>8</v>
      </c>
      <c r="D6" s="26"/>
      <c r="E6" s="27">
        <f>-PMT(E3/12, E5, E2)</f>
        <v>1711.7808847919844</v>
      </c>
      <c r="G6" s="31"/>
      <c r="M6" s="26" t="s">
        <v>8</v>
      </c>
      <c r="N6" s="26"/>
      <c r="O6" s="27">
        <f>-PMT(O3/12, O5, O2)</f>
        <v>119.55577988188918</v>
      </c>
      <c r="V6" s="31"/>
      <c r="W6" s="31"/>
      <c r="X6" s="31"/>
      <c r="Y6" s="31"/>
      <c r="Z6" s="31"/>
      <c r="AD6" s="26" t="s">
        <v>8</v>
      </c>
      <c r="AE6" s="27">
        <f>-PMT(AE3/12, AE5, AE2)</f>
        <v>576.70183926061611</v>
      </c>
      <c r="AG6" s="31"/>
    </row>
    <row r="7" spans="1:1010">
      <c r="E7" s="31"/>
      <c r="G7" s="31"/>
      <c r="V7" s="31"/>
      <c r="W7" s="31"/>
      <c r="X7" s="31"/>
      <c r="Y7" s="31"/>
      <c r="Z7" s="31"/>
      <c r="AE7" s="31"/>
      <c r="AG7" s="31"/>
    </row>
    <row r="8" spans="1:1010">
      <c r="E8" s="31"/>
      <c r="G8" s="31"/>
      <c r="V8" s="31"/>
      <c r="W8" s="31"/>
      <c r="X8" s="31"/>
      <c r="Y8" s="31"/>
      <c r="Z8" s="31"/>
      <c r="AE8" s="31"/>
      <c r="AG8" s="31"/>
    </row>
    <row r="9" spans="1:1010">
      <c r="E9" s="31"/>
      <c r="G9" s="31"/>
      <c r="V9" s="31"/>
      <c r="W9" s="31"/>
      <c r="X9" s="31"/>
      <c r="Y9" s="31"/>
      <c r="Z9" s="31"/>
      <c r="AE9" s="31"/>
      <c r="AG9" s="31"/>
    </row>
    <row r="10" spans="1:1010">
      <c r="F10" s="31"/>
      <c r="G10" s="31"/>
      <c r="H10" s="31"/>
      <c r="I10" s="31"/>
      <c r="J10" s="31"/>
      <c r="K10" s="31"/>
      <c r="L10" s="31"/>
      <c r="U10" s="31"/>
      <c r="V10" s="31"/>
      <c r="W10" s="31"/>
      <c r="X10" s="31"/>
      <c r="Y10" s="31"/>
      <c r="Z10" s="31"/>
      <c r="AF10" s="31"/>
      <c r="AG10" s="31"/>
      <c r="AH10" s="31"/>
      <c r="AI10" s="31"/>
    </row>
    <row r="11" spans="1:1010">
      <c r="A11" s="26"/>
      <c r="B11" s="26"/>
      <c r="C11" s="26" t="s">
        <v>9</v>
      </c>
      <c r="D11" s="26" t="s">
        <v>81</v>
      </c>
      <c r="E11" s="26" t="s">
        <v>4</v>
      </c>
      <c r="F11" s="26" t="s">
        <v>10</v>
      </c>
      <c r="G11" s="26" t="s">
        <v>11</v>
      </c>
      <c r="H11" s="26" t="s">
        <v>12</v>
      </c>
      <c r="I11" s="26" t="s">
        <v>13</v>
      </c>
      <c r="J11" s="26" t="s">
        <v>80</v>
      </c>
      <c r="K11" s="26" t="s">
        <v>25</v>
      </c>
      <c r="L11" s="26"/>
      <c r="M11" s="27"/>
      <c r="N11" s="26" t="s">
        <v>81</v>
      </c>
      <c r="O11" s="26" t="s">
        <v>4</v>
      </c>
      <c r="P11" s="26" t="s">
        <v>10</v>
      </c>
      <c r="Q11" s="26" t="s">
        <v>11</v>
      </c>
      <c r="R11" s="26" t="s">
        <v>80</v>
      </c>
      <c r="S11" s="26" t="s">
        <v>25</v>
      </c>
      <c r="T11" s="26"/>
      <c r="U11" s="27"/>
      <c r="V11" s="27" t="s">
        <v>4</v>
      </c>
      <c r="W11" s="27" t="s">
        <v>10</v>
      </c>
      <c r="X11" s="27" t="s">
        <v>11</v>
      </c>
      <c r="Y11" s="27" t="s">
        <v>12</v>
      </c>
      <c r="Z11" s="27" t="s">
        <v>13</v>
      </c>
      <c r="AA11" s="26"/>
      <c r="AB11" s="26"/>
      <c r="AC11" s="26"/>
      <c r="AD11" s="26" t="s">
        <v>9</v>
      </c>
      <c r="AE11" s="26" t="s">
        <v>4</v>
      </c>
      <c r="AF11" s="26" t="s">
        <v>10</v>
      </c>
      <c r="AG11" s="26" t="s">
        <v>11</v>
      </c>
      <c r="AH11" s="26" t="s">
        <v>12</v>
      </c>
      <c r="AI11" s="26" t="s">
        <v>13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</row>
    <row r="12" spans="1:1010">
      <c r="B12" s="29">
        <v>42005</v>
      </c>
      <c r="U12" s="31"/>
      <c r="V12" s="31">
        <f>V2</f>
        <v>208930.8</v>
      </c>
      <c r="W12" s="31">
        <f t="shared" ref="W12:W23" si="0">-((POWER((1+$V$3),1/12))-1)*V12</f>
        <v>-1328.035240438355</v>
      </c>
      <c r="X12" s="31">
        <v>0</v>
      </c>
      <c r="Y12" s="31">
        <f t="shared" ref="Y12:Y23" si="1">$V$4*W12/$V$3</f>
        <v>-790.09691519750231</v>
      </c>
      <c r="Z12" s="31">
        <f t="shared" ref="Z12:Z23" si="2">W12-Y12</f>
        <v>-537.93832524085269</v>
      </c>
      <c r="AC12" s="29">
        <v>42005</v>
      </c>
    </row>
    <row r="13" spans="1:1010">
      <c r="B13" s="30">
        <f t="shared" ref="B13:B76" si="3">DATE(YEAR(B12), MONTH(B12)+1, DAY(B12))</f>
        <v>42036</v>
      </c>
      <c r="U13" s="31"/>
      <c r="V13" s="31">
        <f t="shared" ref="V13:V20" si="4">V12</f>
        <v>208930.8</v>
      </c>
      <c r="W13" s="31">
        <f t="shared" si="0"/>
        <v>-1328.035240438355</v>
      </c>
      <c r="X13" s="31">
        <v>0</v>
      </c>
      <c r="Y13" s="31">
        <f t="shared" si="1"/>
        <v>-790.09691519750231</v>
      </c>
      <c r="Z13" s="31">
        <f t="shared" si="2"/>
        <v>-537.93832524085269</v>
      </c>
      <c r="AC13" s="30">
        <f t="shared" ref="AC13:AC76" si="5">DATE(YEAR(AC12), MONTH(AC12)+1, DAY(AC12))</f>
        <v>42036</v>
      </c>
    </row>
    <row r="14" spans="1:1010">
      <c r="B14" s="30">
        <f t="shared" si="3"/>
        <v>42064</v>
      </c>
      <c r="U14" s="31"/>
      <c r="V14" s="31">
        <f t="shared" si="4"/>
        <v>208930.8</v>
      </c>
      <c r="W14" s="31">
        <f t="shared" si="0"/>
        <v>-1328.035240438355</v>
      </c>
      <c r="X14" s="31">
        <v>0</v>
      </c>
      <c r="Y14" s="31">
        <f t="shared" si="1"/>
        <v>-790.09691519750231</v>
      </c>
      <c r="Z14" s="31">
        <f t="shared" si="2"/>
        <v>-537.93832524085269</v>
      </c>
      <c r="AC14" s="30">
        <f t="shared" si="5"/>
        <v>42064</v>
      </c>
    </row>
    <row r="15" spans="1:1010">
      <c r="B15" s="30">
        <f t="shared" si="3"/>
        <v>42095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U15" s="31"/>
      <c r="V15" s="31">
        <f t="shared" si="4"/>
        <v>208930.8</v>
      </c>
      <c r="W15" s="31">
        <f t="shared" si="0"/>
        <v>-1328.035240438355</v>
      </c>
      <c r="X15" s="31">
        <v>0</v>
      </c>
      <c r="Y15" s="31">
        <f t="shared" si="1"/>
        <v>-790.09691519750231</v>
      </c>
      <c r="Z15" s="31">
        <f t="shared" si="2"/>
        <v>-537.93832524085269</v>
      </c>
      <c r="AC15" s="30">
        <f t="shared" si="5"/>
        <v>42095</v>
      </c>
      <c r="AE15" s="31"/>
      <c r="AF15" s="31"/>
      <c r="AG15" s="31"/>
      <c r="AH15" s="31"/>
      <c r="AI15" s="31"/>
    </row>
    <row r="16" spans="1:1010">
      <c r="B16" s="30">
        <f t="shared" si="3"/>
        <v>42125</v>
      </c>
      <c r="C16" s="28">
        <v>1</v>
      </c>
      <c r="D16" s="31">
        <f>$E$6</f>
        <v>1711.7808847919844</v>
      </c>
      <c r="E16" s="31">
        <f>E2</f>
        <v>235521.21000000002</v>
      </c>
      <c r="F16" s="31">
        <f>IPMT($E$3/12, 1, COUNT($C16:$C$375), $E16, 0)</f>
        <v>-1550.5146325000001</v>
      </c>
      <c r="G16" s="31">
        <f>-D16-F16</f>
        <v>-161.2662522919843</v>
      </c>
      <c r="H16" s="31">
        <f t="shared" ref="H16:H79" si="6">$E$4*F16/$E$3</f>
        <v>-765.44393250000007</v>
      </c>
      <c r="I16" s="31">
        <f t="shared" ref="I16:I79" si="7">F16-H16</f>
        <v>-785.07069999999999</v>
      </c>
      <c r="J16" s="31"/>
      <c r="K16" s="31"/>
      <c r="L16" s="31"/>
      <c r="V16" s="31">
        <f t="shared" si="4"/>
        <v>208930.8</v>
      </c>
      <c r="W16" s="31">
        <f t="shared" si="0"/>
        <v>-1328.035240438355</v>
      </c>
      <c r="X16" s="31">
        <v>0</v>
      </c>
      <c r="Y16" s="31">
        <f t="shared" si="1"/>
        <v>-790.09691519750231</v>
      </c>
      <c r="Z16" s="31">
        <f t="shared" si="2"/>
        <v>-537.93832524085269</v>
      </c>
      <c r="AC16" s="30">
        <f t="shared" si="5"/>
        <v>42125</v>
      </c>
      <c r="AD16" s="28">
        <v>1</v>
      </c>
      <c r="AE16" s="31">
        <f>AE2</f>
        <v>145000</v>
      </c>
      <c r="AF16" s="31">
        <f t="shared" ref="AF16:AF79" si="8">IPMT($AE$3/12, AD16, $AE$5, $AE$2, 0)</f>
        <v>-308.12499999999989</v>
      </c>
      <c r="AG16" s="31">
        <f t="shared" ref="AG16:AG79" si="9">-$AE$6-AF16</f>
        <v>-268.57683926061623</v>
      </c>
      <c r="AH16" s="31">
        <f t="shared" ref="AH16:AH79" si="10">$AE$4*AF16/$AE$3</f>
        <v>-308.12499999999989</v>
      </c>
      <c r="AI16" s="31">
        <f t="shared" ref="AI16:AI79" si="11">AF16-AH16</f>
        <v>0</v>
      </c>
    </row>
    <row r="17" spans="1:35">
      <c r="B17" s="30">
        <f t="shared" si="3"/>
        <v>42156</v>
      </c>
      <c r="C17" s="28">
        <f t="shared" ref="C17:C80" si="12">C16+1</f>
        <v>2</v>
      </c>
      <c r="D17" s="31">
        <f t="shared" ref="D17:D80" si="13">$E$6</f>
        <v>1711.7808847919844</v>
      </c>
      <c r="E17" s="31">
        <f>E16+G16+J16</f>
        <v>235359.94374770805</v>
      </c>
      <c r="F17" s="31">
        <f>IPMT($E$3/12, 1, COUNT($C17:$C$375), $E17, 0)</f>
        <v>-1549.4529630057448</v>
      </c>
      <c r="G17" s="31">
        <f t="shared" ref="G17:G80" si="14">-D17-F17</f>
        <v>-162.32792178623959</v>
      </c>
      <c r="H17" s="31">
        <f t="shared" si="6"/>
        <v>-764.91981718005115</v>
      </c>
      <c r="I17" s="31">
        <f t="shared" si="7"/>
        <v>-784.53314582569362</v>
      </c>
      <c r="J17" s="31"/>
      <c r="K17" s="31"/>
      <c r="L17" s="31"/>
      <c r="V17" s="31">
        <f t="shared" si="4"/>
        <v>208930.8</v>
      </c>
      <c r="W17" s="31">
        <f t="shared" si="0"/>
        <v>-1328.035240438355</v>
      </c>
      <c r="X17" s="31">
        <v>0</v>
      </c>
      <c r="Y17" s="31">
        <f t="shared" si="1"/>
        <v>-790.09691519750231</v>
      </c>
      <c r="Z17" s="31">
        <f t="shared" si="2"/>
        <v>-537.93832524085269</v>
      </c>
      <c r="AC17" s="30">
        <f t="shared" si="5"/>
        <v>42156</v>
      </c>
      <c r="AD17" s="28">
        <f t="shared" ref="AD17:AD80" si="15">AD16+1</f>
        <v>2</v>
      </c>
      <c r="AE17" s="31">
        <f t="shared" ref="AE17:AE80" si="16">AE16+AG16</f>
        <v>144731.42316073939</v>
      </c>
      <c r="AF17" s="31">
        <f t="shared" si="8"/>
        <v>-307.55427421657123</v>
      </c>
      <c r="AG17" s="31">
        <f t="shared" si="9"/>
        <v>-269.14756504404488</v>
      </c>
      <c r="AH17" s="31">
        <f t="shared" si="10"/>
        <v>-307.55427421657123</v>
      </c>
      <c r="AI17" s="31">
        <f t="shared" si="11"/>
        <v>0</v>
      </c>
    </row>
    <row r="18" spans="1:35">
      <c r="B18" s="30">
        <f t="shared" si="3"/>
        <v>42186</v>
      </c>
      <c r="C18" s="28">
        <f t="shared" si="12"/>
        <v>3</v>
      </c>
      <c r="D18" s="31">
        <f t="shared" si="13"/>
        <v>1711.7808847919844</v>
      </c>
      <c r="E18" s="31">
        <f t="shared" ref="E18:E81" si="17">E17+G17+J17</f>
        <v>235197.61582592182</v>
      </c>
      <c r="F18" s="31">
        <f>IPMT($E$3/12, 1, COUNT($C18:$C$375), $E18, 0)</f>
        <v>-1548.3843041873188</v>
      </c>
      <c r="G18" s="31">
        <f t="shared" si="14"/>
        <v>-163.39658060466559</v>
      </c>
      <c r="H18" s="31">
        <f t="shared" si="6"/>
        <v>-764.39225143424596</v>
      </c>
      <c r="I18" s="31">
        <f t="shared" si="7"/>
        <v>-783.99205275307281</v>
      </c>
      <c r="J18" s="31"/>
      <c r="K18" s="31"/>
      <c r="L18" s="31"/>
      <c r="V18" s="31">
        <f t="shared" si="4"/>
        <v>208930.8</v>
      </c>
      <c r="W18" s="31">
        <f t="shared" si="0"/>
        <v>-1328.035240438355</v>
      </c>
      <c r="X18" s="31">
        <v>0</v>
      </c>
      <c r="Y18" s="31">
        <f t="shared" si="1"/>
        <v>-790.09691519750231</v>
      </c>
      <c r="Z18" s="31">
        <f t="shared" si="2"/>
        <v>-537.93832524085269</v>
      </c>
      <c r="AC18" s="30">
        <f t="shared" si="5"/>
        <v>42186</v>
      </c>
      <c r="AD18" s="28">
        <f t="shared" si="15"/>
        <v>3</v>
      </c>
      <c r="AE18" s="31">
        <f t="shared" si="16"/>
        <v>144462.27559569533</v>
      </c>
      <c r="AF18" s="31">
        <f t="shared" si="8"/>
        <v>-306.98233564085268</v>
      </c>
      <c r="AG18" s="31">
        <f t="shared" si="9"/>
        <v>-269.71950361976343</v>
      </c>
      <c r="AH18" s="31">
        <f t="shared" si="10"/>
        <v>-306.98233564085268</v>
      </c>
      <c r="AI18" s="31">
        <f t="shared" si="11"/>
        <v>0</v>
      </c>
    </row>
    <row r="19" spans="1:35">
      <c r="B19" s="30">
        <f t="shared" si="3"/>
        <v>42217</v>
      </c>
      <c r="C19" s="28">
        <f t="shared" si="12"/>
        <v>4</v>
      </c>
      <c r="D19" s="31">
        <f t="shared" si="13"/>
        <v>1711.7808847919844</v>
      </c>
      <c r="E19" s="31">
        <f t="shared" si="17"/>
        <v>235034.21924531716</v>
      </c>
      <c r="F19" s="31">
        <f>IPMT($E$3/12, 1, COUNT($C19:$C$375), $E19, 0)</f>
        <v>-1547.3086100316714</v>
      </c>
      <c r="G19" s="31">
        <f t="shared" si="14"/>
        <v>-164.47227476031298</v>
      </c>
      <c r="H19" s="31">
        <f t="shared" si="6"/>
        <v>-763.86121254728084</v>
      </c>
      <c r="I19" s="31">
        <f t="shared" si="7"/>
        <v>-783.44739748439054</v>
      </c>
      <c r="J19" s="31"/>
      <c r="K19" s="31"/>
      <c r="L19" s="31"/>
      <c r="V19" s="31">
        <f t="shared" si="4"/>
        <v>208930.8</v>
      </c>
      <c r="W19" s="31">
        <f t="shared" si="0"/>
        <v>-1328.035240438355</v>
      </c>
      <c r="X19" s="31">
        <v>0</v>
      </c>
      <c r="Y19" s="31">
        <f t="shared" si="1"/>
        <v>-790.09691519750231</v>
      </c>
      <c r="Z19" s="31">
        <f t="shared" si="2"/>
        <v>-537.93832524085269</v>
      </c>
      <c r="AC19" s="30">
        <f t="shared" si="5"/>
        <v>42217</v>
      </c>
      <c r="AD19" s="28">
        <f t="shared" si="15"/>
        <v>4</v>
      </c>
      <c r="AE19" s="31">
        <f t="shared" si="16"/>
        <v>144192.55609207557</v>
      </c>
      <c r="AF19" s="31">
        <f t="shared" si="8"/>
        <v>-306.40918169566061</v>
      </c>
      <c r="AG19" s="31">
        <f t="shared" si="9"/>
        <v>-270.2926575649555</v>
      </c>
      <c r="AH19" s="31">
        <f t="shared" si="10"/>
        <v>-306.40918169566061</v>
      </c>
      <c r="AI19" s="31">
        <f t="shared" si="11"/>
        <v>0</v>
      </c>
    </row>
    <row r="20" spans="1:35">
      <c r="B20" s="30">
        <f t="shared" si="3"/>
        <v>42248</v>
      </c>
      <c r="C20" s="28">
        <f t="shared" si="12"/>
        <v>5</v>
      </c>
      <c r="D20" s="31">
        <f t="shared" si="13"/>
        <v>1711.7808847919844</v>
      </c>
      <c r="E20" s="31">
        <f t="shared" si="17"/>
        <v>234869.74697055685</v>
      </c>
      <c r="F20" s="31">
        <f>IPMT($E$3/12, 1, COUNT($C20:$C$375), $E20, 0)</f>
        <v>-1546.2258342228326</v>
      </c>
      <c r="G20" s="31">
        <f t="shared" si="14"/>
        <v>-165.55505056915172</v>
      </c>
      <c r="H20" s="31">
        <f t="shared" si="6"/>
        <v>-763.32667765430972</v>
      </c>
      <c r="I20" s="31">
        <f t="shared" si="7"/>
        <v>-782.89915656852293</v>
      </c>
      <c r="J20" s="31"/>
      <c r="K20" s="31"/>
      <c r="L20" s="31"/>
      <c r="V20" s="31">
        <f t="shared" si="4"/>
        <v>208930.8</v>
      </c>
      <c r="W20" s="31">
        <f t="shared" si="0"/>
        <v>-1328.035240438355</v>
      </c>
      <c r="X20" s="31">
        <v>0</v>
      </c>
      <c r="Y20" s="31">
        <f t="shared" si="1"/>
        <v>-790.09691519750231</v>
      </c>
      <c r="Z20" s="31">
        <f t="shared" si="2"/>
        <v>-537.93832524085269</v>
      </c>
      <c r="AC20" s="30">
        <f t="shared" si="5"/>
        <v>42248</v>
      </c>
      <c r="AD20" s="28">
        <f t="shared" si="15"/>
        <v>5</v>
      </c>
      <c r="AE20" s="31">
        <f t="shared" si="16"/>
        <v>143922.26343451062</v>
      </c>
      <c r="AF20" s="31">
        <f t="shared" si="8"/>
        <v>-305.83480979833507</v>
      </c>
      <c r="AG20" s="31">
        <f t="shared" si="9"/>
        <v>-270.86702946228104</v>
      </c>
      <c r="AH20" s="31">
        <f t="shared" si="10"/>
        <v>-305.83480979833507</v>
      </c>
      <c r="AI20" s="31">
        <f t="shared" si="11"/>
        <v>0</v>
      </c>
    </row>
    <row r="21" spans="1:35">
      <c r="B21" s="30">
        <f t="shared" si="3"/>
        <v>42278</v>
      </c>
      <c r="C21" s="28">
        <f t="shared" si="12"/>
        <v>6</v>
      </c>
      <c r="D21" s="31">
        <f t="shared" si="13"/>
        <v>1711.7808847919844</v>
      </c>
      <c r="E21" s="31">
        <f t="shared" si="17"/>
        <v>234704.1919199877</v>
      </c>
      <c r="F21" s="31">
        <f>IPMT($E$3/12, 1, COUNT($C21:$C$375), $E21, 0)</f>
        <v>-1545.1359301399191</v>
      </c>
      <c r="G21" s="31">
        <f t="shared" si="14"/>
        <v>-166.64495465206528</v>
      </c>
      <c r="H21" s="31">
        <f t="shared" si="6"/>
        <v>-762.78862373996003</v>
      </c>
      <c r="I21" s="31">
        <f t="shared" si="7"/>
        <v>-782.34730639995905</v>
      </c>
      <c r="J21" s="31"/>
      <c r="K21" s="31"/>
      <c r="L21" s="31"/>
      <c r="M21" s="28">
        <v>1</v>
      </c>
      <c r="N21" s="31">
        <f t="shared" ref="N21:N35" si="18">-PMT($O$3/12, $O$5, $O$2)</f>
        <v>119.55577988188918</v>
      </c>
      <c r="O21" s="31">
        <f>O2</f>
        <v>28112.83</v>
      </c>
      <c r="P21" s="31">
        <f>IPMT($O$3/12, 1, COUNT($M21:$M$375), $O21, 0)</f>
        <v>-70.282074999999992</v>
      </c>
      <c r="Q21" s="31">
        <f t="shared" ref="Q21:Q84" si="19">-$N21-P21</f>
        <v>-49.273704881889188</v>
      </c>
      <c r="R21" s="31"/>
      <c r="S21" s="31"/>
      <c r="V21" s="31">
        <v>0</v>
      </c>
      <c r="W21" s="31">
        <f t="shared" si="0"/>
        <v>0</v>
      </c>
      <c r="X21" s="31">
        <v>0</v>
      </c>
      <c r="Y21" s="31">
        <f t="shared" si="1"/>
        <v>0</v>
      </c>
      <c r="Z21" s="31">
        <f t="shared" si="2"/>
        <v>0</v>
      </c>
      <c r="AC21" s="30">
        <f t="shared" si="5"/>
        <v>42278</v>
      </c>
      <c r="AD21" s="28">
        <f t="shared" si="15"/>
        <v>6</v>
      </c>
      <c r="AE21" s="31">
        <f t="shared" si="16"/>
        <v>143651.39640504835</v>
      </c>
      <c r="AF21" s="31">
        <f t="shared" si="8"/>
        <v>-305.25921736072769</v>
      </c>
      <c r="AG21" s="31">
        <f t="shared" si="9"/>
        <v>-271.44262189988842</v>
      </c>
      <c r="AH21" s="31">
        <f t="shared" si="10"/>
        <v>-305.25921736072769</v>
      </c>
      <c r="AI21" s="31">
        <f t="shared" si="11"/>
        <v>0</v>
      </c>
    </row>
    <row r="22" spans="1:35">
      <c r="B22" s="30">
        <f t="shared" si="3"/>
        <v>42309</v>
      </c>
      <c r="C22" s="28">
        <f t="shared" si="12"/>
        <v>7</v>
      </c>
      <c r="D22" s="31">
        <f t="shared" si="13"/>
        <v>1711.7808847919844</v>
      </c>
      <c r="E22" s="31">
        <f t="shared" si="17"/>
        <v>234537.54696533564</v>
      </c>
      <c r="F22" s="31">
        <f>IPMT($E$3/12, 1, COUNT($C22:$C$375), $E22, 0)</f>
        <v>-1544.0388508551264</v>
      </c>
      <c r="G22" s="31">
        <f t="shared" si="14"/>
        <v>-167.74203393685798</v>
      </c>
      <c r="H22" s="31">
        <f t="shared" si="6"/>
        <v>-762.24702763734092</v>
      </c>
      <c r="I22" s="31">
        <f t="shared" si="7"/>
        <v>-781.79182321778546</v>
      </c>
      <c r="J22" s="31"/>
      <c r="K22" s="31"/>
      <c r="L22" s="31"/>
      <c r="M22" s="28">
        <f t="shared" ref="M22:M85" si="20">M21+1</f>
        <v>2</v>
      </c>
      <c r="N22" s="31">
        <f t="shared" si="18"/>
        <v>119.55577988188918</v>
      </c>
      <c r="O22" s="31">
        <f t="shared" ref="O22:O55" si="21">O21+Q21+R21</f>
        <v>28063.556295118113</v>
      </c>
      <c r="P22" s="31">
        <f>IPMT($O$3/12, 1, COUNT($M22:$M$375), $O22, 0)</f>
        <v>-70.158890737795289</v>
      </c>
      <c r="Q22" s="31">
        <f t="shared" si="19"/>
        <v>-49.39688914409389</v>
      </c>
      <c r="R22" s="31"/>
      <c r="S22" s="31"/>
      <c r="T22" s="31"/>
      <c r="V22" s="31">
        <f>V21</f>
        <v>0</v>
      </c>
      <c r="W22" s="31">
        <f t="shared" si="0"/>
        <v>0</v>
      </c>
      <c r="X22" s="31">
        <v>0</v>
      </c>
      <c r="Y22" s="31">
        <f t="shared" si="1"/>
        <v>0</v>
      </c>
      <c r="Z22" s="31">
        <f t="shared" si="2"/>
        <v>0</v>
      </c>
      <c r="AC22" s="30">
        <f t="shared" si="5"/>
        <v>42309</v>
      </c>
      <c r="AD22" s="28">
        <f t="shared" si="15"/>
        <v>7</v>
      </c>
      <c r="AE22" s="31">
        <f t="shared" si="16"/>
        <v>143379.95378314846</v>
      </c>
      <c r="AF22" s="31">
        <f t="shared" si="8"/>
        <v>-304.68240178919052</v>
      </c>
      <c r="AG22" s="31">
        <f t="shared" si="9"/>
        <v>-272.01943747142559</v>
      </c>
      <c r="AH22" s="31">
        <f t="shared" si="10"/>
        <v>-304.68240178919052</v>
      </c>
      <c r="AI22" s="31">
        <f t="shared" si="11"/>
        <v>0</v>
      </c>
    </row>
    <row r="23" spans="1:35">
      <c r="A23" s="31">
        <f>SUM(F12:F23)</f>
        <v>-12373.995674074322</v>
      </c>
      <c r="B23" s="30">
        <f t="shared" si="3"/>
        <v>42339</v>
      </c>
      <c r="C23" s="28">
        <f t="shared" si="12"/>
        <v>8</v>
      </c>
      <c r="D23" s="31">
        <f t="shared" si="13"/>
        <v>1711.7808847919844</v>
      </c>
      <c r="E23" s="31">
        <f t="shared" si="17"/>
        <v>234369.80493139877</v>
      </c>
      <c r="F23" s="31">
        <f>IPMT($E$3/12, 1, COUNT($C23:$C$375), $E23, 0)</f>
        <v>-1542.9345491317085</v>
      </c>
      <c r="G23" s="31">
        <f t="shared" si="14"/>
        <v>-168.84633566027583</v>
      </c>
      <c r="H23" s="31">
        <f t="shared" si="6"/>
        <v>-761.70186602704598</v>
      </c>
      <c r="I23" s="31">
        <f t="shared" si="7"/>
        <v>-781.23268310466256</v>
      </c>
      <c r="J23" s="31"/>
      <c r="K23" s="31"/>
      <c r="L23" s="31"/>
      <c r="M23" s="28">
        <f t="shared" si="20"/>
        <v>3</v>
      </c>
      <c r="N23" s="31">
        <f t="shared" si="18"/>
        <v>119.55577988188918</v>
      </c>
      <c r="O23" s="31">
        <f t="shared" si="21"/>
        <v>28014.15940597402</v>
      </c>
      <c r="P23" s="31">
        <f>IPMT($O$3/12, 1, COUNT($M23:$M$375), $O23, 0)</f>
        <v>-70.035398514935054</v>
      </c>
      <c r="Q23" s="31">
        <f t="shared" si="19"/>
        <v>-49.520381366954126</v>
      </c>
      <c r="R23" s="31"/>
      <c r="S23" s="31"/>
      <c r="U23" s="31">
        <f>SUM(W12:W23)</f>
        <v>-11952.317163945196</v>
      </c>
      <c r="V23" s="31">
        <f>V22</f>
        <v>0</v>
      </c>
      <c r="W23" s="31">
        <f t="shared" si="0"/>
        <v>0</v>
      </c>
      <c r="X23" s="31">
        <v>0</v>
      </c>
      <c r="Y23" s="31">
        <f t="shared" si="1"/>
        <v>0</v>
      </c>
      <c r="Z23" s="31">
        <f t="shared" si="2"/>
        <v>0</v>
      </c>
      <c r="AB23" s="31">
        <f>SUM(AF12:AF23)</f>
        <v>-2448.9515809859013</v>
      </c>
      <c r="AC23" s="30">
        <f t="shared" si="5"/>
        <v>42339</v>
      </c>
      <c r="AD23" s="28">
        <f t="shared" si="15"/>
        <v>8</v>
      </c>
      <c r="AE23" s="31">
        <f t="shared" si="16"/>
        <v>143107.93434567703</v>
      </c>
      <c r="AF23" s="31">
        <f t="shared" si="8"/>
        <v>-304.1043604845637</v>
      </c>
      <c r="AG23" s="31">
        <f t="shared" si="9"/>
        <v>-272.59747877605241</v>
      </c>
      <c r="AH23" s="31">
        <f t="shared" si="10"/>
        <v>-304.1043604845637</v>
      </c>
      <c r="AI23" s="31">
        <f t="shared" si="11"/>
        <v>0</v>
      </c>
    </row>
    <row r="24" spans="1:35">
      <c r="B24" s="30">
        <f t="shared" si="3"/>
        <v>42370</v>
      </c>
      <c r="C24" s="28">
        <f t="shared" si="12"/>
        <v>9</v>
      </c>
      <c r="D24" s="31">
        <f t="shared" si="13"/>
        <v>1711.7808847919844</v>
      </c>
      <c r="E24" s="31">
        <f t="shared" si="17"/>
        <v>234200.95859573848</v>
      </c>
      <c r="F24" s="31">
        <f>IPMT($E$3/12, 1, COUNT($C24:$C$375), $E24, 0)</f>
        <v>-1541.8229774219451</v>
      </c>
      <c r="G24" s="31">
        <f t="shared" si="14"/>
        <v>-169.95790737003927</v>
      </c>
      <c r="H24" s="31">
        <f t="shared" si="6"/>
        <v>-761.15311543615019</v>
      </c>
      <c r="I24" s="31">
        <f t="shared" si="7"/>
        <v>-780.66986198579491</v>
      </c>
      <c r="J24" s="31"/>
      <c r="K24" s="31"/>
      <c r="L24" s="31"/>
      <c r="M24" s="28">
        <f t="shared" si="20"/>
        <v>4</v>
      </c>
      <c r="N24" s="31">
        <f t="shared" si="18"/>
        <v>119.55577988188918</v>
      </c>
      <c r="O24" s="31">
        <f t="shared" si="21"/>
        <v>27964.639024607066</v>
      </c>
      <c r="P24" s="31">
        <f>IPMT($O$3/12, 1, COUNT($M24:$M$375), $O24, 0)</f>
        <v>-69.911597561517667</v>
      </c>
      <c r="Q24" s="31">
        <f t="shared" si="19"/>
        <v>-49.644182320371513</v>
      </c>
      <c r="R24" s="31"/>
      <c r="S24" s="31"/>
      <c r="AC24" s="30">
        <f t="shared" si="5"/>
        <v>42370</v>
      </c>
      <c r="AD24" s="28">
        <f t="shared" si="15"/>
        <v>9</v>
      </c>
      <c r="AE24" s="31">
        <f t="shared" si="16"/>
        <v>142835.33686690097</v>
      </c>
      <c r="AF24" s="31">
        <f t="shared" si="8"/>
        <v>-303.52509084216456</v>
      </c>
      <c r="AG24" s="31">
        <f t="shared" si="9"/>
        <v>-273.17674841845155</v>
      </c>
      <c r="AH24" s="31">
        <f t="shared" si="10"/>
        <v>-303.52509084216456</v>
      </c>
      <c r="AI24" s="31">
        <f t="shared" si="11"/>
        <v>0</v>
      </c>
    </row>
    <row r="25" spans="1:35">
      <c r="B25" s="30">
        <f t="shared" si="3"/>
        <v>42401</v>
      </c>
      <c r="C25" s="28">
        <f t="shared" si="12"/>
        <v>10</v>
      </c>
      <c r="D25" s="31">
        <f t="shared" si="13"/>
        <v>1711.7808847919844</v>
      </c>
      <c r="E25" s="31">
        <f t="shared" si="17"/>
        <v>234031.00068836845</v>
      </c>
      <c r="F25" s="31">
        <f>IPMT($E$3/12, 1, COUNT($C25:$C$375), $E25, 0)</f>
        <v>-1540.7040878650923</v>
      </c>
      <c r="G25" s="31">
        <f t="shared" si="14"/>
        <v>-171.07679692689203</v>
      </c>
      <c r="H25" s="31">
        <f t="shared" si="6"/>
        <v>-760.60075223719753</v>
      </c>
      <c r="I25" s="31">
        <f t="shared" si="7"/>
        <v>-780.10333562789481</v>
      </c>
      <c r="J25" s="31"/>
      <c r="K25" s="31"/>
      <c r="L25" s="31"/>
      <c r="M25" s="28">
        <f t="shared" si="20"/>
        <v>5</v>
      </c>
      <c r="N25" s="31">
        <f t="shared" si="18"/>
        <v>119.55577988188918</v>
      </c>
      <c r="O25" s="31">
        <f t="shared" si="21"/>
        <v>27914.994842286695</v>
      </c>
      <c r="P25" s="31">
        <f>IPMT($O$3/12, 1, COUNT($M25:$M$375), $O25, 0)</f>
        <v>-69.787487105716735</v>
      </c>
      <c r="Q25" s="31">
        <f t="shared" si="19"/>
        <v>-49.768292776172444</v>
      </c>
      <c r="R25" s="31"/>
      <c r="S25" s="31"/>
      <c r="AC25" s="30">
        <f t="shared" si="5"/>
        <v>42401</v>
      </c>
      <c r="AD25" s="28">
        <f t="shared" si="15"/>
        <v>10</v>
      </c>
      <c r="AE25" s="31">
        <f t="shared" si="16"/>
        <v>142562.16011848251</v>
      </c>
      <c r="AF25" s="31">
        <f t="shared" si="8"/>
        <v>-302.94459025177537</v>
      </c>
      <c r="AG25" s="31">
        <f t="shared" si="9"/>
        <v>-273.75724900884074</v>
      </c>
      <c r="AH25" s="31">
        <f t="shared" si="10"/>
        <v>-302.94459025177537</v>
      </c>
      <c r="AI25" s="31">
        <f t="shared" si="11"/>
        <v>0</v>
      </c>
    </row>
    <row r="26" spans="1:35">
      <c r="B26" s="30">
        <f t="shared" si="3"/>
        <v>42430</v>
      </c>
      <c r="C26" s="28">
        <f t="shared" si="12"/>
        <v>11</v>
      </c>
      <c r="D26" s="31">
        <f t="shared" si="13"/>
        <v>1711.7808847919844</v>
      </c>
      <c r="E26" s="31">
        <f t="shared" si="17"/>
        <v>233859.92389144158</v>
      </c>
      <c r="F26" s="31">
        <f>IPMT($E$3/12, 1, COUNT($C26:$C$375), $E26, 0)</f>
        <v>-1539.5778322853237</v>
      </c>
      <c r="G26" s="31">
        <f t="shared" si="14"/>
        <v>-172.2030525066607</v>
      </c>
      <c r="H26" s="31">
        <f t="shared" si="6"/>
        <v>-760.04475264718508</v>
      </c>
      <c r="I26" s="31">
        <f t="shared" si="7"/>
        <v>-779.53307963813859</v>
      </c>
      <c r="J26" s="31"/>
      <c r="K26" s="31"/>
      <c r="L26" s="31"/>
      <c r="M26" s="28">
        <f t="shared" si="20"/>
        <v>6</v>
      </c>
      <c r="N26" s="31">
        <f t="shared" si="18"/>
        <v>119.55577988188918</v>
      </c>
      <c r="O26" s="31">
        <f t="shared" si="21"/>
        <v>27865.226549510524</v>
      </c>
      <c r="P26" s="31">
        <f>IPMT($O$3/12, 1, COUNT($M26:$M$375), $O26, 0)</f>
        <v>-69.663066373776317</v>
      </c>
      <c r="Q26" s="31">
        <f t="shared" si="19"/>
        <v>-49.892713508112863</v>
      </c>
      <c r="R26" s="31"/>
      <c r="S26" s="31"/>
      <c r="AC26" s="30">
        <f t="shared" si="5"/>
        <v>42430</v>
      </c>
      <c r="AD26" s="28">
        <f t="shared" si="15"/>
        <v>11</v>
      </c>
      <c r="AE26" s="31">
        <f t="shared" si="16"/>
        <v>142288.40286947368</v>
      </c>
      <c r="AF26" s="31">
        <f t="shared" si="8"/>
        <v>-302.36285609763161</v>
      </c>
      <c r="AG26" s="31">
        <f t="shared" si="9"/>
        <v>-274.3389831629845</v>
      </c>
      <c r="AH26" s="31">
        <f t="shared" si="10"/>
        <v>-302.36285609763161</v>
      </c>
      <c r="AI26" s="31">
        <f t="shared" si="11"/>
        <v>0</v>
      </c>
    </row>
    <row r="27" spans="1:35">
      <c r="B27" s="30">
        <f t="shared" si="3"/>
        <v>42461</v>
      </c>
      <c r="C27" s="28">
        <f t="shared" si="12"/>
        <v>12</v>
      </c>
      <c r="D27" s="31">
        <f t="shared" si="13"/>
        <v>1711.7808847919844</v>
      </c>
      <c r="E27" s="31">
        <f t="shared" si="17"/>
        <v>233687.72083893491</v>
      </c>
      <c r="F27" s="31">
        <f>IPMT($E$3/12, 1, COUNT($C27:$C$375), $E27, 0)</f>
        <v>-1538.4441621896549</v>
      </c>
      <c r="G27" s="31">
        <f t="shared" si="14"/>
        <v>-173.33672260232947</v>
      </c>
      <c r="H27" s="31">
        <f t="shared" si="6"/>
        <v>-759.48509272653848</v>
      </c>
      <c r="I27" s="31">
        <f t="shared" si="7"/>
        <v>-778.95906946311641</v>
      </c>
      <c r="J27" s="31"/>
      <c r="K27" s="31"/>
      <c r="L27" s="31"/>
      <c r="M27" s="28">
        <f t="shared" si="20"/>
        <v>7</v>
      </c>
      <c r="N27" s="31">
        <f t="shared" si="18"/>
        <v>119.55577988188918</v>
      </c>
      <c r="O27" s="31">
        <f t="shared" si="21"/>
        <v>27815.33383600241</v>
      </c>
      <c r="P27" s="31">
        <f>IPMT($O$3/12, 1, COUNT($M27:$M$375), $O27, 0)</f>
        <v>-69.538334590006031</v>
      </c>
      <c r="Q27" s="31">
        <f t="shared" si="19"/>
        <v>-50.017445291883149</v>
      </c>
      <c r="R27" s="31"/>
      <c r="S27" s="31"/>
      <c r="AC27" s="30">
        <f t="shared" si="5"/>
        <v>42461</v>
      </c>
      <c r="AD27" s="28">
        <f t="shared" si="15"/>
        <v>12</v>
      </c>
      <c r="AE27" s="31">
        <f t="shared" si="16"/>
        <v>142014.0638863107</v>
      </c>
      <c r="AF27" s="31">
        <f t="shared" si="8"/>
        <v>-301.77988575841027</v>
      </c>
      <c r="AG27" s="31">
        <f t="shared" si="9"/>
        <v>-274.92195350220584</v>
      </c>
      <c r="AH27" s="31">
        <f t="shared" si="10"/>
        <v>-301.77988575841027</v>
      </c>
      <c r="AI27" s="31">
        <f t="shared" si="11"/>
        <v>0</v>
      </c>
    </row>
    <row r="28" spans="1:35">
      <c r="B28" s="30">
        <f t="shared" si="3"/>
        <v>42491</v>
      </c>
      <c r="C28" s="28">
        <f t="shared" si="12"/>
        <v>13</v>
      </c>
      <c r="D28" s="31">
        <f t="shared" si="13"/>
        <v>1711.7808847919844</v>
      </c>
      <c r="E28" s="31">
        <f t="shared" si="17"/>
        <v>233514.38411633257</v>
      </c>
      <c r="F28" s="31">
        <f>IPMT($E$3/12, 1, COUNT($C28:$C$375), $E28, 0)</f>
        <v>-1537.3030287658562</v>
      </c>
      <c r="G28" s="31">
        <f t="shared" si="14"/>
        <v>-174.47785602612817</v>
      </c>
      <c r="H28" s="31">
        <f t="shared" si="6"/>
        <v>-758.92174837808091</v>
      </c>
      <c r="I28" s="31">
        <f t="shared" si="7"/>
        <v>-778.38128038777529</v>
      </c>
      <c r="J28" s="31"/>
      <c r="K28" s="31"/>
      <c r="L28" s="31"/>
      <c r="M28" s="28">
        <f t="shared" si="20"/>
        <v>8</v>
      </c>
      <c r="N28" s="31">
        <f t="shared" si="18"/>
        <v>119.55577988188918</v>
      </c>
      <c r="O28" s="31">
        <f t="shared" si="21"/>
        <v>27765.316390710526</v>
      </c>
      <c r="P28" s="31">
        <f>IPMT($O$3/12, 1, COUNT($M28:$M$375), $O28, 0)</f>
        <v>-69.413290976776324</v>
      </c>
      <c r="Q28" s="31">
        <f t="shared" si="19"/>
        <v>-50.142488905112856</v>
      </c>
      <c r="R28" s="31"/>
      <c r="S28" s="31"/>
      <c r="AC28" s="30">
        <f t="shared" si="5"/>
        <v>42491</v>
      </c>
      <c r="AD28" s="28">
        <f t="shared" si="15"/>
        <v>13</v>
      </c>
      <c r="AE28" s="31">
        <f t="shared" si="16"/>
        <v>141739.1419328085</v>
      </c>
      <c r="AF28" s="31">
        <f t="shared" si="8"/>
        <v>-301.19567660721805</v>
      </c>
      <c r="AG28" s="31">
        <f t="shared" si="9"/>
        <v>-275.50616265339806</v>
      </c>
      <c r="AH28" s="31">
        <f t="shared" si="10"/>
        <v>-301.19567660721805</v>
      </c>
      <c r="AI28" s="31">
        <f t="shared" si="11"/>
        <v>0</v>
      </c>
    </row>
    <row r="29" spans="1:35">
      <c r="B29" s="30">
        <f t="shared" si="3"/>
        <v>42522</v>
      </c>
      <c r="C29" s="28">
        <f t="shared" si="12"/>
        <v>14</v>
      </c>
      <c r="D29" s="31">
        <f t="shared" si="13"/>
        <v>1711.7808847919844</v>
      </c>
      <c r="E29" s="31">
        <f t="shared" si="17"/>
        <v>233339.90626030645</v>
      </c>
      <c r="F29" s="31">
        <f>IPMT($E$3/12, 1, COUNT($C29:$C$375), $E29, 0)</f>
        <v>-1536.1543828803508</v>
      </c>
      <c r="G29" s="31">
        <f t="shared" si="14"/>
        <v>-175.62650191163357</v>
      </c>
      <c r="H29" s="31">
        <f t="shared" si="6"/>
        <v>-758.35469534599599</v>
      </c>
      <c r="I29" s="31">
        <f t="shared" si="7"/>
        <v>-777.7996875343548</v>
      </c>
      <c r="J29" s="31"/>
      <c r="K29" s="31"/>
      <c r="L29" s="31"/>
      <c r="M29" s="28">
        <f t="shared" si="20"/>
        <v>9</v>
      </c>
      <c r="N29" s="31">
        <f t="shared" si="18"/>
        <v>119.55577988188918</v>
      </c>
      <c r="O29" s="31">
        <f t="shared" si="21"/>
        <v>27715.173901805414</v>
      </c>
      <c r="P29" s="31">
        <f>IPMT($O$3/12, 1, COUNT($M29:$M$375), $O29, 0)</f>
        <v>-69.287934754513543</v>
      </c>
      <c r="Q29" s="31">
        <f t="shared" si="19"/>
        <v>-50.267845127375637</v>
      </c>
      <c r="R29" s="31"/>
      <c r="S29" s="31"/>
      <c r="AC29" s="30">
        <f t="shared" si="5"/>
        <v>42522</v>
      </c>
      <c r="AD29" s="28">
        <f t="shared" si="15"/>
        <v>14</v>
      </c>
      <c r="AE29" s="31">
        <f t="shared" si="16"/>
        <v>141463.63577015512</v>
      </c>
      <c r="AF29" s="31">
        <f t="shared" si="8"/>
        <v>-300.61022601157958</v>
      </c>
      <c r="AG29" s="31">
        <f t="shared" si="9"/>
        <v>-276.09161324903653</v>
      </c>
      <c r="AH29" s="31">
        <f t="shared" si="10"/>
        <v>-300.61022601157958</v>
      </c>
      <c r="AI29" s="31">
        <f t="shared" si="11"/>
        <v>0</v>
      </c>
    </row>
    <row r="30" spans="1:35">
      <c r="B30" s="30">
        <f t="shared" si="3"/>
        <v>42552</v>
      </c>
      <c r="C30" s="28">
        <f t="shared" si="12"/>
        <v>15</v>
      </c>
      <c r="D30" s="31">
        <f t="shared" si="13"/>
        <v>1711.7808847919844</v>
      </c>
      <c r="E30" s="31">
        <f t="shared" si="17"/>
        <v>233164.27975839481</v>
      </c>
      <c r="F30" s="31">
        <f>IPMT($E$3/12, 1, COUNT($C30:$C$375), $E30, 0)</f>
        <v>-1534.9981750760992</v>
      </c>
      <c r="G30" s="31">
        <f t="shared" si="14"/>
        <v>-176.78270971588518</v>
      </c>
      <c r="H30" s="31">
        <f t="shared" si="6"/>
        <v>-757.78390921478308</v>
      </c>
      <c r="I30" s="31">
        <f t="shared" si="7"/>
        <v>-777.21426586131611</v>
      </c>
      <c r="J30" s="31"/>
      <c r="K30" s="31"/>
      <c r="L30" s="31"/>
      <c r="M30" s="28">
        <f t="shared" si="20"/>
        <v>10</v>
      </c>
      <c r="N30" s="31">
        <f t="shared" si="18"/>
        <v>119.55577988188918</v>
      </c>
      <c r="O30" s="31">
        <f t="shared" si="21"/>
        <v>27664.906056678039</v>
      </c>
      <c r="P30" s="31">
        <f>IPMT($O$3/12, 1, COUNT($M30:$M$375), $O30, 0)</f>
        <v>-69.162265141695102</v>
      </c>
      <c r="Q30" s="31">
        <f t="shared" si="19"/>
        <v>-50.393514740194078</v>
      </c>
      <c r="R30" s="31"/>
      <c r="S30" s="31"/>
      <c r="AC30" s="30">
        <f t="shared" si="5"/>
        <v>42552</v>
      </c>
      <c r="AD30" s="28">
        <f t="shared" si="15"/>
        <v>15</v>
      </c>
      <c r="AE30" s="31">
        <f t="shared" si="16"/>
        <v>141187.54415690608</v>
      </c>
      <c r="AF30" s="31">
        <f t="shared" si="8"/>
        <v>-300.02353133342535</v>
      </c>
      <c r="AG30" s="31">
        <f t="shared" si="9"/>
        <v>-276.67830792719076</v>
      </c>
      <c r="AH30" s="31">
        <f t="shared" si="10"/>
        <v>-300.02353133342535</v>
      </c>
      <c r="AI30" s="31">
        <f t="shared" si="11"/>
        <v>0</v>
      </c>
    </row>
    <row r="31" spans="1:35">
      <c r="B31" s="30">
        <f t="shared" si="3"/>
        <v>42583</v>
      </c>
      <c r="C31" s="28">
        <f t="shared" si="12"/>
        <v>16</v>
      </c>
      <c r="D31" s="31">
        <f t="shared" si="13"/>
        <v>1711.7808847919844</v>
      </c>
      <c r="E31" s="31">
        <f t="shared" si="17"/>
        <v>232987.49704867892</v>
      </c>
      <c r="F31" s="31">
        <f>IPMT($E$3/12, 1, COUNT($C31:$C$375), $E31, 0)</f>
        <v>-1533.8343555704696</v>
      </c>
      <c r="G31" s="31">
        <f t="shared" si="14"/>
        <v>-177.94652922151477</v>
      </c>
      <c r="H31" s="31">
        <f t="shared" si="6"/>
        <v>-757.20936540820651</v>
      </c>
      <c r="I31" s="31">
        <f t="shared" si="7"/>
        <v>-776.62499016226309</v>
      </c>
      <c r="J31" s="31"/>
      <c r="K31" s="31"/>
      <c r="L31" s="31"/>
      <c r="M31" s="28">
        <f t="shared" si="20"/>
        <v>11</v>
      </c>
      <c r="N31" s="31">
        <f t="shared" si="18"/>
        <v>119.55577988188918</v>
      </c>
      <c r="O31" s="31">
        <f t="shared" si="21"/>
        <v>27614.512541937846</v>
      </c>
      <c r="P31" s="31">
        <f>IPMT($O$3/12, 1, COUNT($M31:$M$375), $O31, 0)</f>
        <v>-69.036281354844618</v>
      </c>
      <c r="Q31" s="31">
        <f t="shared" si="19"/>
        <v>-50.519498527044561</v>
      </c>
      <c r="R31" s="31"/>
      <c r="S31" s="31"/>
      <c r="AC31" s="30">
        <f t="shared" si="5"/>
        <v>42583</v>
      </c>
      <c r="AD31" s="28">
        <f t="shared" si="15"/>
        <v>16</v>
      </c>
      <c r="AE31" s="31">
        <f t="shared" si="16"/>
        <v>140910.86584897889</v>
      </c>
      <c r="AF31" s="31">
        <f t="shared" si="8"/>
        <v>-299.43558992908009</v>
      </c>
      <c r="AG31" s="31">
        <f t="shared" si="9"/>
        <v>-277.26624933153602</v>
      </c>
      <c r="AH31" s="31">
        <f t="shared" si="10"/>
        <v>-299.43558992908009</v>
      </c>
      <c r="AI31" s="31">
        <f t="shared" si="11"/>
        <v>0</v>
      </c>
    </row>
    <row r="32" spans="1:35">
      <c r="B32" s="30">
        <f t="shared" si="3"/>
        <v>42614</v>
      </c>
      <c r="C32" s="28">
        <f t="shared" si="12"/>
        <v>17</v>
      </c>
      <c r="D32" s="31">
        <f t="shared" si="13"/>
        <v>1711.7808847919844</v>
      </c>
      <c r="E32" s="31">
        <f t="shared" si="17"/>
        <v>232809.55051945741</v>
      </c>
      <c r="F32" s="31">
        <f>IPMT($E$3/12, 1, COUNT($C32:$C$375), $E32, 0)</f>
        <v>-1532.6628742530945</v>
      </c>
      <c r="G32" s="31">
        <f t="shared" si="14"/>
        <v>-179.11801053888985</v>
      </c>
      <c r="H32" s="31">
        <f t="shared" si="6"/>
        <v>-756.63103918823651</v>
      </c>
      <c r="I32" s="31">
        <f t="shared" si="7"/>
        <v>-776.031835064858</v>
      </c>
      <c r="J32" s="31"/>
      <c r="K32" s="31"/>
      <c r="L32" s="31"/>
      <c r="M32" s="28">
        <f t="shared" si="20"/>
        <v>12</v>
      </c>
      <c r="N32" s="31">
        <f t="shared" si="18"/>
        <v>119.55577988188918</v>
      </c>
      <c r="O32" s="31">
        <f t="shared" si="21"/>
        <v>27563.993043410803</v>
      </c>
      <c r="P32" s="31">
        <f>IPMT($O$3/12, 1, COUNT($M32:$M$375), $O32, 0)</f>
        <v>-68.909982608527002</v>
      </c>
      <c r="Q32" s="31">
        <f t="shared" si="19"/>
        <v>-50.645797273362177</v>
      </c>
      <c r="R32" s="31"/>
      <c r="S32" s="31"/>
      <c r="AC32" s="30">
        <f t="shared" si="5"/>
        <v>42614</v>
      </c>
      <c r="AD32" s="28">
        <f t="shared" si="15"/>
        <v>17</v>
      </c>
      <c r="AE32" s="31">
        <f t="shared" si="16"/>
        <v>140633.59959964736</v>
      </c>
      <c r="AF32" s="31">
        <f t="shared" si="8"/>
        <v>-298.8463991492506</v>
      </c>
      <c r="AG32" s="31">
        <f t="shared" si="9"/>
        <v>-277.85544011136551</v>
      </c>
      <c r="AH32" s="31">
        <f t="shared" si="10"/>
        <v>-298.8463991492506</v>
      </c>
      <c r="AI32" s="31">
        <f t="shared" si="11"/>
        <v>0</v>
      </c>
    </row>
    <row r="33" spans="1:35">
      <c r="B33" s="30">
        <f t="shared" si="3"/>
        <v>42644</v>
      </c>
      <c r="C33" s="28">
        <f t="shared" si="12"/>
        <v>18</v>
      </c>
      <c r="D33" s="31">
        <f t="shared" si="13"/>
        <v>1711.7808847919844</v>
      </c>
      <c r="E33" s="31">
        <f t="shared" si="17"/>
        <v>232630.43250891851</v>
      </c>
      <c r="F33" s="31">
        <f>IPMT($E$3/12, 1, COUNT($C33:$C$375), $E33, 0)</f>
        <v>-1531.4836806837136</v>
      </c>
      <c r="G33" s="31">
        <f t="shared" si="14"/>
        <v>-180.29720410827076</v>
      </c>
      <c r="H33" s="31">
        <f t="shared" si="6"/>
        <v>-756.04890565398512</v>
      </c>
      <c r="I33" s="31">
        <f t="shared" si="7"/>
        <v>-775.43477502972848</v>
      </c>
      <c r="J33" s="31"/>
      <c r="K33" s="31"/>
      <c r="L33" s="31"/>
      <c r="M33" s="28">
        <f t="shared" si="20"/>
        <v>13</v>
      </c>
      <c r="N33" s="31">
        <f t="shared" si="18"/>
        <v>119.55577988188918</v>
      </c>
      <c r="O33" s="31">
        <f t="shared" si="21"/>
        <v>27513.34724613744</v>
      </c>
      <c r="P33" s="31">
        <f>IPMT($O$3/12, 1, COUNT($M33:$M$375), $O33, 0)</f>
        <v>-68.783368115343606</v>
      </c>
      <c r="Q33" s="31">
        <f t="shared" si="19"/>
        <v>-50.772411766545574</v>
      </c>
      <c r="R33" s="31"/>
      <c r="S33" s="31"/>
      <c r="AC33" s="30">
        <f t="shared" si="5"/>
        <v>42644</v>
      </c>
      <c r="AD33" s="28">
        <f t="shared" si="15"/>
        <v>18</v>
      </c>
      <c r="AE33" s="31">
        <f t="shared" si="16"/>
        <v>140355.744159536</v>
      </c>
      <c r="AF33" s="31">
        <f t="shared" si="8"/>
        <v>-298.25595633901395</v>
      </c>
      <c r="AG33" s="31">
        <f t="shared" si="9"/>
        <v>-278.44588292160216</v>
      </c>
      <c r="AH33" s="31">
        <f t="shared" si="10"/>
        <v>-298.25595633901395</v>
      </c>
      <c r="AI33" s="31">
        <f t="shared" si="11"/>
        <v>0</v>
      </c>
    </row>
    <row r="34" spans="1:35">
      <c r="B34" s="30">
        <f t="shared" si="3"/>
        <v>42675</v>
      </c>
      <c r="C34" s="28">
        <f t="shared" si="12"/>
        <v>19</v>
      </c>
      <c r="D34" s="31">
        <f t="shared" si="13"/>
        <v>1711.7808847919844</v>
      </c>
      <c r="E34" s="31">
        <f t="shared" si="17"/>
        <v>232450.13530481025</v>
      </c>
      <c r="F34" s="31">
        <f>IPMT($E$3/12, 1, COUNT($C34:$C$375), $E34, 0)</f>
        <v>-1530.2967240900009</v>
      </c>
      <c r="G34" s="31">
        <f t="shared" si="14"/>
        <v>-181.48416070198346</v>
      </c>
      <c r="H34" s="31">
        <f t="shared" si="6"/>
        <v>-755.46293974063326</v>
      </c>
      <c r="I34" s="31">
        <f t="shared" si="7"/>
        <v>-774.83378434936765</v>
      </c>
      <c r="J34" s="31"/>
      <c r="K34" s="31"/>
      <c r="L34" s="31"/>
      <c r="M34" s="28">
        <f t="shared" si="20"/>
        <v>14</v>
      </c>
      <c r="N34" s="31">
        <f t="shared" si="18"/>
        <v>119.55577988188918</v>
      </c>
      <c r="O34" s="31">
        <f t="shared" si="21"/>
        <v>27462.574834370895</v>
      </c>
      <c r="P34" s="31">
        <f>IPMT($O$3/12, 1, COUNT($M34:$M$375), $O34, 0)</f>
        <v>-68.656437085927237</v>
      </c>
      <c r="Q34" s="31">
        <f t="shared" si="19"/>
        <v>-50.899342795961942</v>
      </c>
      <c r="R34" s="31"/>
      <c r="S34" s="31"/>
      <c r="AC34" s="30">
        <f t="shared" si="5"/>
        <v>42675</v>
      </c>
      <c r="AD34" s="28">
        <f t="shared" si="15"/>
        <v>19</v>
      </c>
      <c r="AE34" s="31">
        <f t="shared" si="16"/>
        <v>140077.2982766144</v>
      </c>
      <c r="AF34" s="31">
        <f t="shared" si="8"/>
        <v>-297.66425883780551</v>
      </c>
      <c r="AG34" s="31">
        <f t="shared" si="9"/>
        <v>-279.03758042281061</v>
      </c>
      <c r="AH34" s="31">
        <f t="shared" si="10"/>
        <v>-297.66425883780551</v>
      </c>
      <c r="AI34" s="31">
        <f t="shared" si="11"/>
        <v>0</v>
      </c>
    </row>
    <row r="35" spans="1:35">
      <c r="A35" s="31">
        <f>SUM(F24:F35)</f>
        <v>-18426.384234446978</v>
      </c>
      <c r="B35" s="30">
        <f t="shared" si="3"/>
        <v>42705</v>
      </c>
      <c r="C35" s="28">
        <f t="shared" si="12"/>
        <v>20</v>
      </c>
      <c r="D35" s="31">
        <f t="shared" si="13"/>
        <v>1711.7808847919844</v>
      </c>
      <c r="E35" s="31">
        <f t="shared" si="17"/>
        <v>232268.65114410827</v>
      </c>
      <c r="F35" s="31">
        <f>IPMT($E$3/12, 1, COUNT($C35:$C$375), $E35, 0)</f>
        <v>-1529.1019533653794</v>
      </c>
      <c r="G35" s="31">
        <f t="shared" si="14"/>
        <v>-182.678931426605</v>
      </c>
      <c r="H35" s="31">
        <f t="shared" si="6"/>
        <v>-754.87311621835181</v>
      </c>
      <c r="I35" s="31">
        <f t="shared" si="7"/>
        <v>-774.22883714702755</v>
      </c>
      <c r="J35" s="31"/>
      <c r="K35" s="31"/>
      <c r="L35" s="31"/>
      <c r="M35" s="28">
        <f t="shared" si="20"/>
        <v>15</v>
      </c>
      <c r="N35" s="31">
        <f t="shared" si="18"/>
        <v>119.55577988188918</v>
      </c>
      <c r="O35" s="31">
        <f t="shared" si="21"/>
        <v>27411.675491574933</v>
      </c>
      <c r="P35" s="31">
        <f>IPMT($O$3/12, 1, COUNT($M35:$M$375), $O35, 0)</f>
        <v>-68.529188728937342</v>
      </c>
      <c r="Q35" s="31">
        <f t="shared" si="19"/>
        <v>-51.026591152951838</v>
      </c>
      <c r="R35" s="31">
        <v>2511.0100000000007</v>
      </c>
      <c r="S35" s="31" t="s">
        <v>14</v>
      </c>
      <c r="AB35" s="31">
        <f>SUM(AF24:AF35)</f>
        <v>-3603.7153651367616</v>
      </c>
      <c r="AC35" s="30">
        <f t="shared" si="5"/>
        <v>42705</v>
      </c>
      <c r="AD35" s="28">
        <f t="shared" si="15"/>
        <v>20</v>
      </c>
      <c r="AE35" s="31">
        <f t="shared" si="16"/>
        <v>139798.26069619157</v>
      </c>
      <c r="AF35" s="31">
        <f t="shared" si="8"/>
        <v>-297.07130397940705</v>
      </c>
      <c r="AG35" s="31">
        <f t="shared" si="9"/>
        <v>-279.63053528120906</v>
      </c>
      <c r="AH35" s="31">
        <f t="shared" si="10"/>
        <v>-297.07130397940705</v>
      </c>
      <c r="AI35" s="31">
        <f t="shared" si="11"/>
        <v>0</v>
      </c>
    </row>
    <row r="36" spans="1:35">
      <c r="B36" s="30">
        <f t="shared" si="3"/>
        <v>42736</v>
      </c>
      <c r="C36" s="28">
        <f t="shared" si="12"/>
        <v>21</v>
      </c>
      <c r="D36" s="31">
        <f t="shared" si="13"/>
        <v>1711.7808847919844</v>
      </c>
      <c r="E36" s="31">
        <f t="shared" si="17"/>
        <v>232085.97221268166</v>
      </c>
      <c r="F36" s="31">
        <f>IPMT($E$3/12, 1, COUNT($C36:$C$375), $E36, 0)</f>
        <v>-1527.8993170668209</v>
      </c>
      <c r="G36" s="31">
        <f t="shared" si="14"/>
        <v>-183.88156772516345</v>
      </c>
      <c r="H36" s="31">
        <f t="shared" si="6"/>
        <v>-754.27940969121539</v>
      </c>
      <c r="I36" s="31">
        <f t="shared" si="7"/>
        <v>-773.61990737560552</v>
      </c>
      <c r="J36" s="31"/>
      <c r="K36" s="31"/>
      <c r="L36" s="31"/>
      <c r="M36" s="28">
        <f t="shared" si="20"/>
        <v>16</v>
      </c>
      <c r="N36" s="31">
        <f t="shared" ref="N36:N47" si="22">-PMT($O$3/12, 340, $O$36)</f>
        <v>130.52795235973539</v>
      </c>
      <c r="O36" s="31">
        <f t="shared" si="21"/>
        <v>29871.658900421982</v>
      </c>
      <c r="P36" s="31">
        <f>IPMT($O$3/12, 1, COUNT($M36:$M$375), $O36, 0)</f>
        <v>-74.679147251054957</v>
      </c>
      <c r="Q36" s="31">
        <f t="shared" si="19"/>
        <v>-55.848805108680438</v>
      </c>
      <c r="R36" s="31"/>
      <c r="S36" s="31"/>
      <c r="AC36" s="30">
        <f t="shared" si="5"/>
        <v>42736</v>
      </c>
      <c r="AD36" s="28">
        <f t="shared" si="15"/>
        <v>21</v>
      </c>
      <c r="AE36" s="31">
        <f t="shared" si="16"/>
        <v>139518.63016091037</v>
      </c>
      <c r="AF36" s="31">
        <f t="shared" si="8"/>
        <v>-296.47708909193454</v>
      </c>
      <c r="AG36" s="31">
        <f t="shared" si="9"/>
        <v>-280.22475016868157</v>
      </c>
      <c r="AH36" s="31">
        <f t="shared" si="10"/>
        <v>-296.47708909193454</v>
      </c>
      <c r="AI36" s="31">
        <f t="shared" si="11"/>
        <v>0</v>
      </c>
    </row>
    <row r="37" spans="1:35">
      <c r="B37" s="30">
        <f t="shared" si="3"/>
        <v>42767</v>
      </c>
      <c r="C37" s="28">
        <f t="shared" si="12"/>
        <v>22</v>
      </c>
      <c r="D37" s="31">
        <f t="shared" si="13"/>
        <v>1711.7808847919844</v>
      </c>
      <c r="E37" s="31">
        <f t="shared" si="17"/>
        <v>231902.09064495651</v>
      </c>
      <c r="F37" s="31">
        <f>IPMT($E$3/12, 1, COUNT($C37:$C$375), $E37, 0)</f>
        <v>-1526.6887634126304</v>
      </c>
      <c r="G37" s="31">
        <f t="shared" si="14"/>
        <v>-185.09212137935401</v>
      </c>
      <c r="H37" s="31">
        <f t="shared" si="6"/>
        <v>-753.68179459610872</v>
      </c>
      <c r="I37" s="31">
        <f t="shared" si="7"/>
        <v>-773.00696881652163</v>
      </c>
      <c r="J37" s="31"/>
      <c r="K37" s="31"/>
      <c r="L37" s="31"/>
      <c r="M37" s="28">
        <f t="shared" si="20"/>
        <v>17</v>
      </c>
      <c r="N37" s="31">
        <f t="shared" si="22"/>
        <v>130.52795235973539</v>
      </c>
      <c r="O37" s="31">
        <f t="shared" si="21"/>
        <v>29815.810095313303</v>
      </c>
      <c r="P37" s="31">
        <f>IPMT($O$3/12, 1, COUNT($M37:$M$375), $O37, 0)</f>
        <v>-74.539525238283261</v>
      </c>
      <c r="Q37" s="31">
        <f t="shared" si="19"/>
        <v>-55.988427121452133</v>
      </c>
      <c r="R37" s="31"/>
      <c r="S37" s="31"/>
      <c r="AC37" s="30">
        <f t="shared" si="5"/>
        <v>42767</v>
      </c>
      <c r="AD37" s="28">
        <f t="shared" si="15"/>
        <v>22</v>
      </c>
      <c r="AE37" s="31">
        <f t="shared" si="16"/>
        <v>139238.40541074169</v>
      </c>
      <c r="AF37" s="31">
        <f t="shared" si="8"/>
        <v>-295.88161149782599</v>
      </c>
      <c r="AG37" s="31">
        <f t="shared" si="9"/>
        <v>-280.82022776279013</v>
      </c>
      <c r="AH37" s="31">
        <f t="shared" si="10"/>
        <v>-295.88161149782599</v>
      </c>
      <c r="AI37" s="31">
        <f t="shared" si="11"/>
        <v>0</v>
      </c>
    </row>
    <row r="38" spans="1:35">
      <c r="B38" s="30">
        <f t="shared" si="3"/>
        <v>42795</v>
      </c>
      <c r="C38" s="28">
        <f t="shared" si="12"/>
        <v>23</v>
      </c>
      <c r="D38" s="31">
        <f t="shared" si="13"/>
        <v>1711.7808847919844</v>
      </c>
      <c r="E38" s="31">
        <f t="shared" si="17"/>
        <v>231716.99852357715</v>
      </c>
      <c r="F38" s="31">
        <f>IPMT($E$3/12, 1, COUNT($C38:$C$375), $E38, 0)</f>
        <v>-1525.4702402802163</v>
      </c>
      <c r="G38" s="31">
        <f t="shared" si="14"/>
        <v>-186.31064451176803</v>
      </c>
      <c r="H38" s="31">
        <f t="shared" si="6"/>
        <v>-753.08024520162576</v>
      </c>
      <c r="I38" s="31">
        <f t="shared" si="7"/>
        <v>-772.38999507859057</v>
      </c>
      <c r="J38" s="31"/>
      <c r="K38" s="31"/>
      <c r="L38" s="31"/>
      <c r="M38" s="28">
        <f t="shared" si="20"/>
        <v>18</v>
      </c>
      <c r="N38" s="31">
        <f t="shared" si="22"/>
        <v>130.52795235973539</v>
      </c>
      <c r="O38" s="31">
        <f t="shared" si="21"/>
        <v>29759.821668191853</v>
      </c>
      <c r="P38" s="31">
        <f>IPMT($O$3/12, 1, COUNT($M38:$M$375), $O38, 0)</f>
        <v>-74.399554170479647</v>
      </c>
      <c r="Q38" s="31">
        <f t="shared" si="19"/>
        <v>-56.128398189255748</v>
      </c>
      <c r="R38" s="31"/>
      <c r="S38" s="31"/>
      <c r="AC38" s="30">
        <f t="shared" si="5"/>
        <v>42795</v>
      </c>
      <c r="AD38" s="28">
        <f t="shared" si="15"/>
        <v>23</v>
      </c>
      <c r="AE38" s="31">
        <f t="shared" si="16"/>
        <v>138957.58518297889</v>
      </c>
      <c r="AF38" s="31">
        <f t="shared" si="8"/>
        <v>-295.28486851383013</v>
      </c>
      <c r="AG38" s="31">
        <f t="shared" si="9"/>
        <v>-281.41697074678598</v>
      </c>
      <c r="AH38" s="31">
        <f t="shared" si="10"/>
        <v>-295.28486851383013</v>
      </c>
      <c r="AI38" s="31">
        <f t="shared" si="11"/>
        <v>0</v>
      </c>
    </row>
    <row r="39" spans="1:35">
      <c r="B39" s="30">
        <f t="shared" si="3"/>
        <v>42826</v>
      </c>
      <c r="C39" s="28">
        <f t="shared" si="12"/>
        <v>24</v>
      </c>
      <c r="D39" s="31">
        <f t="shared" si="13"/>
        <v>1711.7808847919844</v>
      </c>
      <c r="E39" s="31">
        <f t="shared" si="17"/>
        <v>231530.68787906537</v>
      </c>
      <c r="F39" s="31">
        <f>IPMT($E$3/12, 1, COUNT($C39:$C$375), $E39, 0)</f>
        <v>-1524.243695203847</v>
      </c>
      <c r="G39" s="31">
        <f t="shared" si="14"/>
        <v>-187.53718958813738</v>
      </c>
      <c r="H39" s="31">
        <f t="shared" si="6"/>
        <v>-752.47473560696244</v>
      </c>
      <c r="I39" s="31">
        <f t="shared" si="7"/>
        <v>-771.76895959688454</v>
      </c>
      <c r="J39" s="31"/>
      <c r="K39" s="31"/>
      <c r="L39" s="31"/>
      <c r="M39" s="28">
        <f t="shared" si="20"/>
        <v>19</v>
      </c>
      <c r="N39" s="31">
        <f t="shared" si="22"/>
        <v>130.52795235973539</v>
      </c>
      <c r="O39" s="31">
        <f t="shared" si="21"/>
        <v>29703.693270002597</v>
      </c>
      <c r="P39" s="31">
        <f>IPMT($O$3/12, 1, COUNT($M39:$M$375), $O39, 0)</f>
        <v>-74.2592331750065</v>
      </c>
      <c r="Q39" s="31">
        <f t="shared" si="19"/>
        <v>-56.268719184728894</v>
      </c>
      <c r="R39" s="31"/>
      <c r="S39" s="31"/>
      <c r="AC39" s="30">
        <f t="shared" si="5"/>
        <v>42826</v>
      </c>
      <c r="AD39" s="28">
        <f t="shared" si="15"/>
        <v>24</v>
      </c>
      <c r="AE39" s="31">
        <f t="shared" si="16"/>
        <v>138676.16821223209</v>
      </c>
      <c r="AF39" s="31">
        <f t="shared" si="8"/>
        <v>-294.68685745099316</v>
      </c>
      <c r="AG39" s="31">
        <f t="shared" si="9"/>
        <v>-282.01498180962295</v>
      </c>
      <c r="AH39" s="31">
        <f t="shared" si="10"/>
        <v>-294.68685745099316</v>
      </c>
      <c r="AI39" s="31">
        <f t="shared" si="11"/>
        <v>0</v>
      </c>
    </row>
    <row r="40" spans="1:35">
      <c r="B40" s="30">
        <f t="shared" si="3"/>
        <v>42856</v>
      </c>
      <c r="C40" s="28">
        <f t="shared" si="12"/>
        <v>25</v>
      </c>
      <c r="D40" s="31">
        <f t="shared" si="13"/>
        <v>1711.7808847919844</v>
      </c>
      <c r="E40" s="31">
        <f t="shared" si="17"/>
        <v>231343.15068947725</v>
      </c>
      <c r="F40" s="31">
        <f>IPMT($E$3/12, 1, COUNT($C40:$C$375), $E40, 0)</f>
        <v>-1523.0090753723919</v>
      </c>
      <c r="G40" s="31">
        <f t="shared" si="14"/>
        <v>-188.7718094195925</v>
      </c>
      <c r="H40" s="31">
        <f t="shared" si="6"/>
        <v>-751.86523974080103</v>
      </c>
      <c r="I40" s="31">
        <f t="shared" si="7"/>
        <v>-771.14383563159083</v>
      </c>
      <c r="J40" s="31"/>
      <c r="K40" s="31"/>
      <c r="L40" s="31"/>
      <c r="M40" s="28">
        <f t="shared" si="20"/>
        <v>20</v>
      </c>
      <c r="N40" s="31">
        <f t="shared" si="22"/>
        <v>130.52795235973539</v>
      </c>
      <c r="O40" s="31">
        <f t="shared" si="21"/>
        <v>29647.424550817868</v>
      </c>
      <c r="P40" s="31">
        <f>IPMT($O$3/12, 1, COUNT($M40:$M$375), $O40, 0)</f>
        <v>-74.118561377044671</v>
      </c>
      <c r="Q40" s="31">
        <f t="shared" si="19"/>
        <v>-56.409390982690724</v>
      </c>
      <c r="R40" s="31"/>
      <c r="S40" s="31"/>
      <c r="AC40" s="30">
        <f t="shared" si="5"/>
        <v>42856</v>
      </c>
      <c r="AD40" s="28">
        <f t="shared" si="15"/>
        <v>25</v>
      </c>
      <c r="AE40" s="31">
        <f t="shared" si="16"/>
        <v>138394.15323042247</v>
      </c>
      <c r="AF40" s="31">
        <f t="shared" si="8"/>
        <v>-294.08757561464779</v>
      </c>
      <c r="AG40" s="31">
        <f t="shared" si="9"/>
        <v>-282.61426364596832</v>
      </c>
      <c r="AH40" s="31">
        <f t="shared" si="10"/>
        <v>-294.08757561464779</v>
      </c>
      <c r="AI40" s="31">
        <f t="shared" si="11"/>
        <v>0</v>
      </c>
    </row>
    <row r="41" spans="1:35">
      <c r="B41" s="30">
        <f t="shared" si="3"/>
        <v>42887</v>
      </c>
      <c r="C41" s="28">
        <f t="shared" si="12"/>
        <v>26</v>
      </c>
      <c r="D41" s="31">
        <f t="shared" si="13"/>
        <v>1711.7808847919844</v>
      </c>
      <c r="E41" s="31">
        <f t="shared" si="17"/>
        <v>231154.37888005766</v>
      </c>
      <c r="F41" s="31">
        <f>IPMT($E$3/12, 1, COUNT($C41:$C$375), $E41, 0)</f>
        <v>-1521.7663276270462</v>
      </c>
      <c r="G41" s="31">
        <f t="shared" si="14"/>
        <v>-190.0145571649382</v>
      </c>
      <c r="H41" s="31">
        <f t="shared" si="6"/>
        <v>-751.25173136018736</v>
      </c>
      <c r="I41" s="31">
        <f t="shared" si="7"/>
        <v>-770.5145962668588</v>
      </c>
      <c r="J41" s="31"/>
      <c r="K41" s="31"/>
      <c r="L41" s="31"/>
      <c r="M41" s="28">
        <f t="shared" si="20"/>
        <v>21</v>
      </c>
      <c r="N41" s="31">
        <f t="shared" si="22"/>
        <v>130.52795235973539</v>
      </c>
      <c r="O41" s="31">
        <f t="shared" si="21"/>
        <v>29591.015159835177</v>
      </c>
      <c r="P41" s="31">
        <f>IPMT($O$3/12, 1, COUNT($M41:$M$375), $O41, 0)</f>
        <v>-73.977537899587944</v>
      </c>
      <c r="Q41" s="31">
        <f t="shared" si="19"/>
        <v>-56.550414460147451</v>
      </c>
      <c r="R41" s="31"/>
      <c r="S41" s="31"/>
      <c r="AC41" s="30">
        <f t="shared" si="5"/>
        <v>42887</v>
      </c>
      <c r="AD41" s="28">
        <f t="shared" si="15"/>
        <v>26</v>
      </c>
      <c r="AE41" s="31">
        <f t="shared" si="16"/>
        <v>138111.53896677651</v>
      </c>
      <c r="AF41" s="31">
        <f t="shared" si="8"/>
        <v>-293.48702030440006</v>
      </c>
      <c r="AG41" s="31">
        <f t="shared" si="9"/>
        <v>-283.21481895621605</v>
      </c>
      <c r="AH41" s="31">
        <f t="shared" si="10"/>
        <v>-293.48702030440006</v>
      </c>
      <c r="AI41" s="31">
        <f t="shared" si="11"/>
        <v>0</v>
      </c>
    </row>
    <row r="42" spans="1:35">
      <c r="B42" s="30">
        <f t="shared" si="3"/>
        <v>42917</v>
      </c>
      <c r="C42" s="28">
        <f t="shared" si="12"/>
        <v>27</v>
      </c>
      <c r="D42" s="31">
        <f t="shared" si="13"/>
        <v>1711.7808847919844</v>
      </c>
      <c r="E42" s="31">
        <f t="shared" si="17"/>
        <v>230964.36432289271</v>
      </c>
      <c r="F42" s="31">
        <f>IPMT($E$3/12, 1, COUNT($C42:$C$375), $E42, 0)</f>
        <v>-1520.5153984590436</v>
      </c>
      <c r="G42" s="31">
        <f t="shared" si="14"/>
        <v>-191.26548633294078</v>
      </c>
      <c r="H42" s="31">
        <f t="shared" si="6"/>
        <v>-750.63418404940126</v>
      </c>
      <c r="I42" s="31">
        <f t="shared" si="7"/>
        <v>-769.88121440964233</v>
      </c>
      <c r="J42" s="31"/>
      <c r="K42" s="31"/>
      <c r="L42" s="31"/>
      <c r="M42" s="28">
        <f t="shared" si="20"/>
        <v>22</v>
      </c>
      <c r="N42" s="31">
        <f t="shared" si="22"/>
        <v>130.52795235973539</v>
      </c>
      <c r="O42" s="31">
        <f t="shared" si="21"/>
        <v>29534.464745375029</v>
      </c>
      <c r="P42" s="31">
        <f>IPMT($O$3/12, 1, COUNT($M42:$M$375), $O42, 0)</f>
        <v>-73.836161863437582</v>
      </c>
      <c r="Q42" s="31">
        <f t="shared" si="19"/>
        <v>-56.691790496297813</v>
      </c>
      <c r="R42" s="31"/>
      <c r="S42" s="31"/>
      <c r="AC42" s="30">
        <f t="shared" si="5"/>
        <v>42917</v>
      </c>
      <c r="AD42" s="28">
        <f t="shared" si="15"/>
        <v>27</v>
      </c>
      <c r="AE42" s="31">
        <f t="shared" si="16"/>
        <v>137828.3241478203</v>
      </c>
      <c r="AF42" s="31">
        <f t="shared" si="8"/>
        <v>-292.88518881411807</v>
      </c>
      <c r="AG42" s="31">
        <f t="shared" si="9"/>
        <v>-283.81665044649804</v>
      </c>
      <c r="AH42" s="31">
        <f t="shared" si="10"/>
        <v>-292.88518881411807</v>
      </c>
      <c r="AI42" s="31">
        <f t="shared" si="11"/>
        <v>0</v>
      </c>
    </row>
    <row r="43" spans="1:35">
      <c r="B43" s="30">
        <f t="shared" si="3"/>
        <v>42948</v>
      </c>
      <c r="C43" s="28">
        <f t="shared" si="12"/>
        <v>28</v>
      </c>
      <c r="D43" s="31">
        <f t="shared" si="13"/>
        <v>1711.7808847919844</v>
      </c>
      <c r="E43" s="31">
        <f t="shared" si="17"/>
        <v>230773.09883655977</v>
      </c>
      <c r="F43" s="31">
        <f>IPMT($E$3/12, 1, COUNT($C43:$C$375), $E43, 0)</f>
        <v>-1519.2562340073518</v>
      </c>
      <c r="G43" s="31">
        <f t="shared" si="14"/>
        <v>-192.52465078463251</v>
      </c>
      <c r="H43" s="31">
        <f t="shared" si="6"/>
        <v>-750.01257121881929</v>
      </c>
      <c r="I43" s="31">
        <f t="shared" si="7"/>
        <v>-769.24366278853256</v>
      </c>
      <c r="J43" s="31"/>
      <c r="K43" s="31"/>
      <c r="L43" s="31"/>
      <c r="M43" s="28">
        <f t="shared" si="20"/>
        <v>23</v>
      </c>
      <c r="N43" s="31">
        <f t="shared" si="22"/>
        <v>130.52795235973539</v>
      </c>
      <c r="O43" s="31">
        <f t="shared" si="21"/>
        <v>29477.772954878732</v>
      </c>
      <c r="P43" s="31">
        <f>IPMT($O$3/12, 1, COUNT($M43:$M$375), $O43, 0)</f>
        <v>-73.694432387196827</v>
      </c>
      <c r="Q43" s="31">
        <f t="shared" si="19"/>
        <v>-56.833519972538568</v>
      </c>
      <c r="R43" s="31"/>
      <c r="S43" s="31"/>
      <c r="AC43" s="30">
        <f t="shared" si="5"/>
        <v>42948</v>
      </c>
      <c r="AD43" s="28">
        <f t="shared" si="15"/>
        <v>28</v>
      </c>
      <c r="AE43" s="31">
        <f t="shared" si="16"/>
        <v>137544.50749737379</v>
      </c>
      <c r="AF43" s="31">
        <f t="shared" si="8"/>
        <v>-292.28207843191927</v>
      </c>
      <c r="AG43" s="31">
        <f t="shared" si="9"/>
        <v>-284.41976082869684</v>
      </c>
      <c r="AH43" s="31">
        <f t="shared" si="10"/>
        <v>-292.28207843191927</v>
      </c>
      <c r="AI43" s="31">
        <f t="shared" si="11"/>
        <v>0</v>
      </c>
    </row>
    <row r="44" spans="1:35">
      <c r="B44" s="30">
        <f t="shared" si="3"/>
        <v>42979</v>
      </c>
      <c r="C44" s="28">
        <f t="shared" si="12"/>
        <v>29</v>
      </c>
      <c r="D44" s="31">
        <f t="shared" si="13"/>
        <v>1711.7808847919844</v>
      </c>
      <c r="E44" s="31">
        <f t="shared" si="17"/>
        <v>230580.57418577513</v>
      </c>
      <c r="F44" s="31">
        <f>IPMT($E$3/12, 1, COUNT($C44:$C$375), $E44, 0)</f>
        <v>-1517.9887800563529</v>
      </c>
      <c r="G44" s="31">
        <f t="shared" si="14"/>
        <v>-193.79210473563148</v>
      </c>
      <c r="H44" s="31">
        <f t="shared" si="6"/>
        <v>-749.38686610376908</v>
      </c>
      <c r="I44" s="31">
        <f t="shared" si="7"/>
        <v>-768.6019139525838</v>
      </c>
      <c r="J44" s="31"/>
      <c r="K44" s="31"/>
      <c r="L44" s="31"/>
      <c r="M44" s="28">
        <f t="shared" si="20"/>
        <v>24</v>
      </c>
      <c r="N44" s="31">
        <f t="shared" si="22"/>
        <v>130.52795235973539</v>
      </c>
      <c r="O44" s="31">
        <f t="shared" si="21"/>
        <v>29420.939434906195</v>
      </c>
      <c r="P44" s="31">
        <f>IPMT($O$3/12, 1, COUNT($M44:$M$375), $O44, 0)</f>
        <v>-73.552348587265485</v>
      </c>
      <c r="Q44" s="31">
        <f t="shared" si="19"/>
        <v>-56.97560377246991</v>
      </c>
      <c r="R44" s="31"/>
      <c r="S44" s="31"/>
      <c r="AC44" s="30">
        <f t="shared" si="5"/>
        <v>42979</v>
      </c>
      <c r="AD44" s="28">
        <f t="shared" si="15"/>
        <v>29</v>
      </c>
      <c r="AE44" s="31">
        <f t="shared" si="16"/>
        <v>137260.0877365451</v>
      </c>
      <c r="AF44" s="31">
        <f t="shared" si="8"/>
        <v>-291.67768644015837</v>
      </c>
      <c r="AG44" s="31">
        <f t="shared" si="9"/>
        <v>-285.02415282045774</v>
      </c>
      <c r="AH44" s="31">
        <f t="shared" si="10"/>
        <v>-291.67768644015837</v>
      </c>
      <c r="AI44" s="31">
        <f t="shared" si="11"/>
        <v>0</v>
      </c>
    </row>
    <row r="45" spans="1:35">
      <c r="B45" s="30">
        <f t="shared" si="3"/>
        <v>43009</v>
      </c>
      <c r="C45" s="28">
        <f t="shared" si="12"/>
        <v>30</v>
      </c>
      <c r="D45" s="31">
        <f t="shared" si="13"/>
        <v>1711.7808847919844</v>
      </c>
      <c r="E45" s="31">
        <f t="shared" si="17"/>
        <v>230386.78208103951</v>
      </c>
      <c r="F45" s="31">
        <f>IPMT($E$3/12, 1, COUNT($C45:$C$375), $E45, 0)</f>
        <v>-1516.7129820335101</v>
      </c>
      <c r="G45" s="31">
        <f t="shared" si="14"/>
        <v>-195.06790275847425</v>
      </c>
      <c r="H45" s="31">
        <f t="shared" si="6"/>
        <v>-748.75704176337831</v>
      </c>
      <c r="I45" s="31">
        <f t="shared" si="7"/>
        <v>-767.9559402701318</v>
      </c>
      <c r="J45" s="31"/>
      <c r="K45" s="31"/>
      <c r="L45" s="31"/>
      <c r="M45" s="28">
        <f t="shared" si="20"/>
        <v>25</v>
      </c>
      <c r="N45" s="31">
        <f t="shared" si="22"/>
        <v>130.52795235973539</v>
      </c>
      <c r="O45" s="31">
        <f t="shared" si="21"/>
        <v>29363.963831133726</v>
      </c>
      <c r="P45" s="31">
        <f>IPMT($O$3/12, 1, COUNT($M45:$M$375), $O45, 0)</f>
        <v>-73.409909577834313</v>
      </c>
      <c r="Q45" s="31">
        <f t="shared" si="19"/>
        <v>-57.118042781901082</v>
      </c>
      <c r="R45" s="31"/>
      <c r="S45" s="31"/>
      <c r="AC45" s="30">
        <f t="shared" si="5"/>
        <v>43009</v>
      </c>
      <c r="AD45" s="28">
        <f t="shared" si="15"/>
        <v>30</v>
      </c>
      <c r="AE45" s="31">
        <f t="shared" si="16"/>
        <v>136975.06358372464</v>
      </c>
      <c r="AF45" s="31">
        <f t="shared" si="8"/>
        <v>-291.07201011541486</v>
      </c>
      <c r="AG45" s="31">
        <f t="shared" si="9"/>
        <v>-285.62982914520126</v>
      </c>
      <c r="AH45" s="31">
        <f t="shared" si="10"/>
        <v>-291.07201011541486</v>
      </c>
      <c r="AI45" s="31">
        <f t="shared" si="11"/>
        <v>0</v>
      </c>
    </row>
    <row r="46" spans="1:35">
      <c r="B46" s="30">
        <f t="shared" si="3"/>
        <v>43040</v>
      </c>
      <c r="C46" s="28">
        <f t="shared" si="12"/>
        <v>31</v>
      </c>
      <c r="D46" s="31">
        <f t="shared" si="13"/>
        <v>1711.7808847919844</v>
      </c>
      <c r="E46" s="31">
        <f t="shared" si="17"/>
        <v>230191.71417828102</v>
      </c>
      <c r="F46" s="31">
        <f>IPMT($E$3/12, 1, COUNT($C46:$C$375), $E46, 0)</f>
        <v>-1515.4287850070168</v>
      </c>
      <c r="G46" s="31">
        <f t="shared" si="14"/>
        <v>-196.35209978496755</v>
      </c>
      <c r="H46" s="31">
        <f t="shared" si="6"/>
        <v>-748.12307107941342</v>
      </c>
      <c r="I46" s="31">
        <f t="shared" si="7"/>
        <v>-767.30571392760339</v>
      </c>
      <c r="J46" s="31"/>
      <c r="K46" s="31"/>
      <c r="L46" s="31"/>
      <c r="M46" s="28">
        <f t="shared" si="20"/>
        <v>26</v>
      </c>
      <c r="N46" s="31">
        <f t="shared" si="22"/>
        <v>130.52795235973539</v>
      </c>
      <c r="O46" s="31">
        <f t="shared" si="21"/>
        <v>29306.845788351824</v>
      </c>
      <c r="P46" s="31">
        <f>IPMT($O$3/12, 1, COUNT($M46:$M$375), $O46, 0)</f>
        <v>-73.267114470879562</v>
      </c>
      <c r="Q46" s="31">
        <f t="shared" si="19"/>
        <v>-57.260837888855832</v>
      </c>
      <c r="R46" s="31"/>
      <c r="S46" s="31"/>
      <c r="AC46" s="30">
        <f t="shared" si="5"/>
        <v>43040</v>
      </c>
      <c r="AD46" s="28">
        <f t="shared" si="15"/>
        <v>31</v>
      </c>
      <c r="AE46" s="31">
        <f t="shared" si="16"/>
        <v>136689.43375457943</v>
      </c>
      <c r="AF46" s="31">
        <f t="shared" si="8"/>
        <v>-290.46504672848135</v>
      </c>
      <c r="AG46" s="31">
        <f t="shared" si="9"/>
        <v>-286.23679253213476</v>
      </c>
      <c r="AH46" s="31">
        <f t="shared" si="10"/>
        <v>-290.46504672848135</v>
      </c>
      <c r="AI46" s="31">
        <f t="shared" si="11"/>
        <v>0</v>
      </c>
    </row>
    <row r="47" spans="1:35">
      <c r="A47" s="31">
        <f>SUM(F36:F47)</f>
        <v>-18253.115732209659</v>
      </c>
      <c r="B47" s="30">
        <f t="shared" si="3"/>
        <v>43070</v>
      </c>
      <c r="C47" s="28">
        <f t="shared" si="12"/>
        <v>32</v>
      </c>
      <c r="D47" s="31">
        <f t="shared" si="13"/>
        <v>1711.7808847919844</v>
      </c>
      <c r="E47" s="31">
        <f t="shared" si="17"/>
        <v>229995.36207849605</v>
      </c>
      <c r="F47" s="31">
        <f>IPMT($E$3/12, 1, COUNT($C47:$C$375), $E47, 0)</f>
        <v>-1514.1361336834323</v>
      </c>
      <c r="G47" s="31">
        <f t="shared" si="14"/>
        <v>-197.6447511085521</v>
      </c>
      <c r="H47" s="31">
        <f t="shared" si="6"/>
        <v>-747.48492675511216</v>
      </c>
      <c r="I47" s="31">
        <f t="shared" si="7"/>
        <v>-766.65120692832011</v>
      </c>
      <c r="J47" s="31"/>
      <c r="K47" s="31"/>
      <c r="L47" s="31"/>
      <c r="M47" s="28">
        <f t="shared" si="20"/>
        <v>27</v>
      </c>
      <c r="N47" s="31">
        <f t="shared" si="22"/>
        <v>130.52795235973539</v>
      </c>
      <c r="O47" s="31">
        <f t="shared" si="21"/>
        <v>29249.58495046297</v>
      </c>
      <c r="P47" s="31">
        <f>IPMT($O$3/12, 1, COUNT($M47:$M$375), $O47, 0)</f>
        <v>-73.123962376157422</v>
      </c>
      <c r="Q47" s="31">
        <f t="shared" si="19"/>
        <v>-57.403989983577972</v>
      </c>
      <c r="R47" s="32">
        <v>5265.869999999999</v>
      </c>
      <c r="S47" s="31" t="s">
        <v>15</v>
      </c>
      <c r="AB47" s="31">
        <f>SUM(AF36:AF47)</f>
        <v>-3518.1438265480742</v>
      </c>
      <c r="AC47" s="30">
        <f t="shared" si="5"/>
        <v>43070</v>
      </c>
      <c r="AD47" s="28">
        <f t="shared" si="15"/>
        <v>32</v>
      </c>
      <c r="AE47" s="31">
        <f t="shared" si="16"/>
        <v>136403.19696204728</v>
      </c>
      <c r="AF47" s="31">
        <f t="shared" si="8"/>
        <v>-289.85679354435052</v>
      </c>
      <c r="AG47" s="31">
        <f t="shared" si="9"/>
        <v>-286.84504571626559</v>
      </c>
      <c r="AH47" s="31">
        <f t="shared" si="10"/>
        <v>-289.85679354435052</v>
      </c>
      <c r="AI47" s="31">
        <f t="shared" si="11"/>
        <v>0</v>
      </c>
    </row>
    <row r="48" spans="1:35">
      <c r="B48" s="30">
        <f t="shared" si="3"/>
        <v>43101</v>
      </c>
      <c r="C48" s="28">
        <f t="shared" si="12"/>
        <v>33</v>
      </c>
      <c r="D48" s="31">
        <f t="shared" si="13"/>
        <v>1711.7808847919844</v>
      </c>
      <c r="E48" s="31">
        <f t="shared" si="17"/>
        <v>229797.71732738751</v>
      </c>
      <c r="F48" s="31">
        <f>IPMT($E$3/12, 1, COUNT($C48:$C$375), $E48, 0)</f>
        <v>-1512.8349724053012</v>
      </c>
      <c r="G48" s="31">
        <f t="shared" si="14"/>
        <v>-198.94591238668318</v>
      </c>
      <c r="H48" s="31">
        <f t="shared" si="6"/>
        <v>-746.84258131400941</v>
      </c>
      <c r="I48" s="31">
        <f t="shared" si="7"/>
        <v>-765.99239109129178</v>
      </c>
      <c r="J48" s="31"/>
      <c r="K48" s="31"/>
      <c r="L48" s="31"/>
      <c r="M48" s="28">
        <f t="shared" si="20"/>
        <v>28</v>
      </c>
      <c r="N48" s="31">
        <f>-PMT($O$3/12, 328, $O$48)</f>
        <v>154.07340891274495</v>
      </c>
      <c r="O48" s="31">
        <f t="shared" si="21"/>
        <v>34458.050960479392</v>
      </c>
      <c r="P48" s="31">
        <f>IPMT($O$3/12, 1, COUNT($M48:$M$375), $O48, 0)</f>
        <v>-86.145127401198479</v>
      </c>
      <c r="Q48" s="31">
        <f t="shared" si="19"/>
        <v>-67.928281511546473</v>
      </c>
      <c r="AC48" s="30">
        <f t="shared" si="5"/>
        <v>43101</v>
      </c>
      <c r="AD48" s="28">
        <f t="shared" si="15"/>
        <v>33</v>
      </c>
      <c r="AE48" s="31">
        <f t="shared" si="16"/>
        <v>136116.35191633101</v>
      </c>
      <c r="AF48" s="31">
        <f t="shared" si="8"/>
        <v>-289.24724782220346</v>
      </c>
      <c r="AG48" s="31">
        <f t="shared" si="9"/>
        <v>-287.45459143841265</v>
      </c>
      <c r="AH48" s="31">
        <f t="shared" si="10"/>
        <v>-289.24724782220346</v>
      </c>
      <c r="AI48" s="31">
        <f t="shared" si="11"/>
        <v>0</v>
      </c>
    </row>
    <row r="49" spans="1:35">
      <c r="B49" s="30">
        <f t="shared" si="3"/>
        <v>43132</v>
      </c>
      <c r="C49" s="28">
        <f t="shared" si="12"/>
        <v>34</v>
      </c>
      <c r="D49" s="31">
        <f t="shared" si="13"/>
        <v>1711.7808847919844</v>
      </c>
      <c r="E49" s="31">
        <f t="shared" si="17"/>
        <v>229598.77141500084</v>
      </c>
      <c r="F49" s="31">
        <f>IPMT($E$3/12, 1, COUNT($C49:$C$375), $E49, 0)</f>
        <v>-1511.5252451487556</v>
      </c>
      <c r="G49" s="31">
        <f t="shared" si="14"/>
        <v>-200.25563964322873</v>
      </c>
      <c r="H49" s="31">
        <f t="shared" si="6"/>
        <v>-746.19600709875283</v>
      </c>
      <c r="I49" s="31">
        <f t="shared" si="7"/>
        <v>-765.3292380500028</v>
      </c>
      <c r="J49" s="31"/>
      <c r="K49" s="31"/>
      <c r="L49" s="31"/>
      <c r="M49" s="28">
        <f t="shared" si="20"/>
        <v>29</v>
      </c>
      <c r="N49" s="31">
        <f>-PMT($O$3/12, 328, $O$48)</f>
        <v>154.07340891274495</v>
      </c>
      <c r="O49" s="31">
        <f t="shared" si="21"/>
        <v>34390.122678967848</v>
      </c>
      <c r="P49" s="31">
        <f>IPMT($O$3/12, 1, COUNT($M49:$M$375), $O49, 0)</f>
        <v>-85.975306697419626</v>
      </c>
      <c r="Q49" s="31">
        <f t="shared" si="19"/>
        <v>-68.098102215325326</v>
      </c>
      <c r="R49" s="31"/>
      <c r="S49" s="31"/>
      <c r="AC49" s="30">
        <f t="shared" si="5"/>
        <v>43132</v>
      </c>
      <c r="AD49" s="28">
        <f t="shared" si="15"/>
        <v>34</v>
      </c>
      <c r="AE49" s="31">
        <f t="shared" si="16"/>
        <v>135828.8973248926</v>
      </c>
      <c r="AF49" s="31">
        <f t="shared" si="8"/>
        <v>-288.63640681539681</v>
      </c>
      <c r="AG49" s="31">
        <f t="shared" si="9"/>
        <v>-288.0654324452193</v>
      </c>
      <c r="AH49" s="31">
        <f t="shared" si="10"/>
        <v>-288.63640681539681</v>
      </c>
      <c r="AI49" s="31">
        <f t="shared" si="11"/>
        <v>0</v>
      </c>
    </row>
    <row r="50" spans="1:35">
      <c r="B50" s="30">
        <f t="shared" si="3"/>
        <v>43160</v>
      </c>
      <c r="C50" s="28">
        <f t="shared" si="12"/>
        <v>35</v>
      </c>
      <c r="D50" s="31">
        <f t="shared" si="13"/>
        <v>1711.7808847919844</v>
      </c>
      <c r="E50" s="31">
        <f t="shared" si="17"/>
        <v>229398.51577535761</v>
      </c>
      <c r="F50" s="31">
        <f>IPMT($E$3/12, 1, COUNT($C50:$C$375), $E50, 0)</f>
        <v>-1510.2068955211043</v>
      </c>
      <c r="G50" s="31">
        <f t="shared" si="14"/>
        <v>-201.57398927088002</v>
      </c>
      <c r="H50" s="31">
        <f t="shared" si="6"/>
        <v>-745.54517626991219</v>
      </c>
      <c r="I50" s="31">
        <f t="shared" si="7"/>
        <v>-764.66171925119215</v>
      </c>
      <c r="J50" s="31"/>
      <c r="K50" s="31"/>
      <c r="L50" s="31"/>
      <c r="M50" s="28">
        <f t="shared" si="20"/>
        <v>30</v>
      </c>
      <c r="N50" s="31">
        <f>-PMT($O$3/12, 328, $O$48)</f>
        <v>154.07340891274495</v>
      </c>
      <c r="O50" s="31">
        <f t="shared" si="21"/>
        <v>34322.024576752519</v>
      </c>
      <c r="P50" s="31">
        <f>IPMT($O$3/12, 1, COUNT($M50:$M$375), $O50, 0)</f>
        <v>-85.805061441881307</v>
      </c>
      <c r="Q50" s="31">
        <f t="shared" si="19"/>
        <v>-68.268347470863645</v>
      </c>
      <c r="R50" s="31">
        <v>6650</v>
      </c>
      <c r="S50" s="31" t="s">
        <v>16</v>
      </c>
      <c r="AC50" s="30">
        <f t="shared" si="5"/>
        <v>43160</v>
      </c>
      <c r="AD50" s="28">
        <f t="shared" si="15"/>
        <v>35</v>
      </c>
      <c r="AE50" s="31">
        <f t="shared" si="16"/>
        <v>135540.83189244737</v>
      </c>
      <c r="AF50" s="31">
        <f t="shared" si="8"/>
        <v>-288.0242677714507</v>
      </c>
      <c r="AG50" s="31">
        <f t="shared" si="9"/>
        <v>-288.67757148916542</v>
      </c>
      <c r="AH50" s="31">
        <f t="shared" si="10"/>
        <v>-288.0242677714507</v>
      </c>
      <c r="AI50" s="31">
        <f t="shared" si="11"/>
        <v>0</v>
      </c>
    </row>
    <row r="51" spans="1:35">
      <c r="B51" s="30">
        <f t="shared" si="3"/>
        <v>43191</v>
      </c>
      <c r="C51" s="28">
        <f t="shared" si="12"/>
        <v>36</v>
      </c>
      <c r="D51" s="31">
        <f t="shared" si="13"/>
        <v>1711.7808847919844</v>
      </c>
      <c r="E51" s="31">
        <f t="shared" si="17"/>
        <v>229196.94178608674</v>
      </c>
      <c r="F51" s="31">
        <f>IPMT($E$3/12, 1, COUNT($C51:$C$375), $E51, 0)</f>
        <v>-1508.8798667584044</v>
      </c>
      <c r="G51" s="31">
        <f t="shared" si="14"/>
        <v>-202.90101803357993</v>
      </c>
      <c r="H51" s="31">
        <f t="shared" si="6"/>
        <v>-744.89006080478202</v>
      </c>
      <c r="I51" s="31">
        <f t="shared" si="7"/>
        <v>-763.98980595362241</v>
      </c>
      <c r="J51" s="31"/>
      <c r="K51" s="31"/>
      <c r="L51" s="31"/>
      <c r="M51" s="28">
        <f t="shared" si="20"/>
        <v>31</v>
      </c>
      <c r="N51" s="31">
        <f t="shared" ref="N51:N59" si="23">-PMT($O$3/12, 324, $O$51)</f>
        <v>184.35344977767633</v>
      </c>
      <c r="O51" s="31">
        <f t="shared" si="21"/>
        <v>40903.756229281658</v>
      </c>
      <c r="P51" s="31">
        <f>IPMT($O$3/12, 1, COUNT($M51:$M$375), $O51, 0)</f>
        <v>-102.25939057320414</v>
      </c>
      <c r="Q51" s="31">
        <f t="shared" si="19"/>
        <v>-82.094059204472188</v>
      </c>
      <c r="AC51" s="30">
        <f t="shared" si="5"/>
        <v>43191</v>
      </c>
      <c r="AD51" s="28">
        <f t="shared" si="15"/>
        <v>36</v>
      </c>
      <c r="AE51" s="31">
        <f t="shared" si="16"/>
        <v>135252.15432095822</v>
      </c>
      <c r="AF51" s="31">
        <f t="shared" si="8"/>
        <v>-287.41082793203623</v>
      </c>
      <c r="AG51" s="31">
        <f t="shared" si="9"/>
        <v>-289.29101132857988</v>
      </c>
      <c r="AH51" s="31">
        <f t="shared" si="10"/>
        <v>-287.41082793203623</v>
      </c>
      <c r="AI51" s="31">
        <f t="shared" si="11"/>
        <v>0</v>
      </c>
    </row>
    <row r="52" spans="1:35">
      <c r="B52" s="30">
        <f t="shared" si="3"/>
        <v>43221</v>
      </c>
      <c r="C52" s="28">
        <f t="shared" si="12"/>
        <v>37</v>
      </c>
      <c r="D52" s="31">
        <f t="shared" si="13"/>
        <v>1711.7808847919844</v>
      </c>
      <c r="E52" s="31">
        <f t="shared" si="17"/>
        <v>228994.04076805315</v>
      </c>
      <c r="F52" s="31">
        <f>IPMT($E$3/12, 1, COUNT($C52:$C$375), $E52, 0)</f>
        <v>-1507.5441017230166</v>
      </c>
      <c r="G52" s="31">
        <f t="shared" si="14"/>
        <v>-204.23678306896772</v>
      </c>
      <c r="H52" s="31">
        <f t="shared" si="6"/>
        <v>-744.2306324961728</v>
      </c>
      <c r="I52" s="31">
        <f t="shared" si="7"/>
        <v>-763.31346922684384</v>
      </c>
      <c r="J52" s="31"/>
      <c r="K52" s="31"/>
      <c r="L52" s="31"/>
      <c r="M52" s="28">
        <f t="shared" si="20"/>
        <v>32</v>
      </c>
      <c r="N52" s="31">
        <f t="shared" si="23"/>
        <v>184.35344977767633</v>
      </c>
      <c r="O52" s="31">
        <f t="shared" si="21"/>
        <v>40821.662170077187</v>
      </c>
      <c r="P52" s="31">
        <f>IPMT($O$3/12, 1, COUNT($M52:$M$375), $O52, 0)</f>
        <v>-102.05415542519297</v>
      </c>
      <c r="Q52" s="31">
        <f t="shared" si="19"/>
        <v>-82.299294352483358</v>
      </c>
      <c r="R52" s="31"/>
      <c r="S52" s="31"/>
      <c r="AC52" s="30">
        <f t="shared" si="5"/>
        <v>43221</v>
      </c>
      <c r="AD52" s="28">
        <f t="shared" si="15"/>
        <v>37</v>
      </c>
      <c r="AE52" s="31">
        <f t="shared" si="16"/>
        <v>134962.86330962964</v>
      </c>
      <c r="AF52" s="31">
        <f t="shared" si="8"/>
        <v>-286.79608453296305</v>
      </c>
      <c r="AG52" s="31">
        <f t="shared" si="9"/>
        <v>-289.90575472765306</v>
      </c>
      <c r="AH52" s="31">
        <f t="shared" si="10"/>
        <v>-286.79608453296305</v>
      </c>
      <c r="AI52" s="31">
        <f t="shared" si="11"/>
        <v>0</v>
      </c>
    </row>
    <row r="53" spans="1:35">
      <c r="B53" s="30">
        <f t="shared" si="3"/>
        <v>43252</v>
      </c>
      <c r="C53" s="28">
        <f t="shared" si="12"/>
        <v>38</v>
      </c>
      <c r="D53" s="31">
        <f t="shared" si="13"/>
        <v>1711.7808847919844</v>
      </c>
      <c r="E53" s="31">
        <f t="shared" si="17"/>
        <v>228789.80398498417</v>
      </c>
      <c r="F53" s="31">
        <f>IPMT($E$3/12, 1, COUNT($C53:$C$375), $E53, 0)</f>
        <v>-1506.1995429011458</v>
      </c>
      <c r="G53" s="31">
        <f t="shared" si="14"/>
        <v>-205.58134189083853</v>
      </c>
      <c r="H53" s="31">
        <f t="shared" si="6"/>
        <v>-743.56686295119857</v>
      </c>
      <c r="I53" s="31">
        <f t="shared" si="7"/>
        <v>-762.63267994994726</v>
      </c>
      <c r="J53" s="31"/>
      <c r="K53" s="31"/>
      <c r="L53" s="31"/>
      <c r="M53" s="28">
        <f t="shared" si="20"/>
        <v>33</v>
      </c>
      <c r="N53" s="31">
        <f t="shared" si="23"/>
        <v>184.35344977767633</v>
      </c>
      <c r="O53" s="31">
        <f t="shared" si="21"/>
        <v>40739.362875724706</v>
      </c>
      <c r="P53" s="31">
        <f>IPMT($O$3/12, 1, COUNT($M53:$M$375), $O53, 0)</f>
        <v>-101.84840718931177</v>
      </c>
      <c r="Q53" s="31">
        <f t="shared" si="19"/>
        <v>-82.50504258836456</v>
      </c>
      <c r="R53" s="31"/>
      <c r="S53" s="31"/>
      <c r="AC53" s="30">
        <f t="shared" si="5"/>
        <v>43252</v>
      </c>
      <c r="AD53" s="28">
        <f t="shared" si="15"/>
        <v>38</v>
      </c>
      <c r="AE53" s="31">
        <f t="shared" si="16"/>
        <v>134672.95755490198</v>
      </c>
      <c r="AF53" s="31">
        <f t="shared" si="8"/>
        <v>-286.18003480416672</v>
      </c>
      <c r="AG53" s="31">
        <f t="shared" si="9"/>
        <v>-290.52180445644939</v>
      </c>
      <c r="AH53" s="31">
        <f t="shared" si="10"/>
        <v>-286.18003480416672</v>
      </c>
      <c r="AI53" s="31">
        <f t="shared" si="11"/>
        <v>0</v>
      </c>
    </row>
    <row r="54" spans="1:35">
      <c r="B54" s="30">
        <f t="shared" si="3"/>
        <v>43282</v>
      </c>
      <c r="C54" s="28">
        <f t="shared" si="12"/>
        <v>39</v>
      </c>
      <c r="D54" s="31">
        <f t="shared" si="13"/>
        <v>1711.7808847919844</v>
      </c>
      <c r="E54" s="31">
        <f t="shared" si="17"/>
        <v>228584.22264309332</v>
      </c>
      <c r="F54" s="31">
        <f>IPMT($E$3/12, 1, COUNT($C54:$C$375), $E54, 0)</f>
        <v>-1504.8461324003645</v>
      </c>
      <c r="G54" s="31">
        <f t="shared" si="14"/>
        <v>-206.9347523916199</v>
      </c>
      <c r="H54" s="31">
        <f t="shared" si="6"/>
        <v>-742.89872359005335</v>
      </c>
      <c r="I54" s="31">
        <f t="shared" si="7"/>
        <v>-761.94740881031112</v>
      </c>
      <c r="J54" s="31"/>
      <c r="K54" s="31"/>
      <c r="L54" s="31"/>
      <c r="M54" s="28">
        <f t="shared" si="20"/>
        <v>34</v>
      </c>
      <c r="N54" s="31">
        <f t="shared" si="23"/>
        <v>184.35344977767633</v>
      </c>
      <c r="O54" s="31">
        <f t="shared" si="21"/>
        <v>40656.857833136339</v>
      </c>
      <c r="P54" s="31">
        <f>IPMT($O$3/12, 1, COUNT($M54:$M$375), $O54, 0)</f>
        <v>-101.64214458284084</v>
      </c>
      <c r="Q54" s="31">
        <f t="shared" si="19"/>
        <v>-82.711305194835489</v>
      </c>
      <c r="R54" s="31"/>
      <c r="S54" s="31"/>
      <c r="AC54" s="30">
        <f t="shared" si="5"/>
        <v>43282</v>
      </c>
      <c r="AD54" s="28">
        <f t="shared" si="15"/>
        <v>39</v>
      </c>
      <c r="AE54" s="31">
        <f t="shared" si="16"/>
        <v>134382.43575044553</v>
      </c>
      <c r="AF54" s="31">
        <f t="shared" si="8"/>
        <v>-285.56267596969684</v>
      </c>
      <c r="AG54" s="31">
        <f t="shared" si="9"/>
        <v>-291.13916329091927</v>
      </c>
      <c r="AH54" s="31">
        <f t="shared" si="10"/>
        <v>-285.56267596969684</v>
      </c>
      <c r="AI54" s="31">
        <f t="shared" si="11"/>
        <v>0</v>
      </c>
    </row>
    <row r="55" spans="1:35">
      <c r="B55" s="30">
        <f t="shared" si="3"/>
        <v>43313</v>
      </c>
      <c r="C55" s="28">
        <f t="shared" si="12"/>
        <v>40</v>
      </c>
      <c r="D55" s="31">
        <f t="shared" si="13"/>
        <v>1711.7808847919844</v>
      </c>
      <c r="E55" s="31">
        <f t="shared" si="17"/>
        <v>228377.2878907017</v>
      </c>
      <c r="F55" s="31">
        <f>IPMT($E$3/12, 1, COUNT($C55:$C$375), $E55, 0)</f>
        <v>-1503.4838119471196</v>
      </c>
      <c r="G55" s="31">
        <f t="shared" si="14"/>
        <v>-208.29707284486472</v>
      </c>
      <c r="H55" s="31">
        <f t="shared" si="6"/>
        <v>-742.22618564478057</v>
      </c>
      <c r="I55" s="31">
        <f t="shared" si="7"/>
        <v>-761.25762630233908</v>
      </c>
      <c r="J55" s="31"/>
      <c r="K55" s="31"/>
      <c r="L55" s="31"/>
      <c r="M55" s="28">
        <f t="shared" si="20"/>
        <v>35</v>
      </c>
      <c r="N55" s="31">
        <f t="shared" si="23"/>
        <v>184.35344977767633</v>
      </c>
      <c r="O55" s="31">
        <f t="shared" si="21"/>
        <v>40574.146527941506</v>
      </c>
      <c r="P55" s="31">
        <f>IPMT($O$3/12, 1, COUNT($M55:$M$375), $O55, 0)</f>
        <v>-101.43536631985377</v>
      </c>
      <c r="Q55" s="31">
        <f t="shared" si="19"/>
        <v>-82.918083457822561</v>
      </c>
      <c r="R55" s="31"/>
      <c r="S55" s="31"/>
      <c r="AC55" s="30">
        <f t="shared" si="5"/>
        <v>43313</v>
      </c>
      <c r="AD55" s="28">
        <f t="shared" si="15"/>
        <v>40</v>
      </c>
      <c r="AE55" s="31">
        <f t="shared" si="16"/>
        <v>134091.29658715462</v>
      </c>
      <c r="AF55" s="31">
        <f t="shared" si="8"/>
        <v>-284.94400524770361</v>
      </c>
      <c r="AG55" s="31">
        <f t="shared" si="9"/>
        <v>-291.7578340129125</v>
      </c>
      <c r="AH55" s="31">
        <f t="shared" si="10"/>
        <v>-284.94400524770361</v>
      </c>
      <c r="AI55" s="31">
        <f t="shared" si="11"/>
        <v>0</v>
      </c>
    </row>
    <row r="56" spans="1:35">
      <c r="B56" s="30">
        <f t="shared" si="3"/>
        <v>43344</v>
      </c>
      <c r="C56" s="28">
        <f t="shared" si="12"/>
        <v>41</v>
      </c>
      <c r="D56" s="31">
        <f t="shared" si="13"/>
        <v>1711.7808847919844</v>
      </c>
      <c r="E56" s="31">
        <f t="shared" si="17"/>
        <v>228168.99081785683</v>
      </c>
      <c r="F56" s="31">
        <f>IPMT($E$3/12, 1, COUNT($C56:$C$375), $E56, 0)</f>
        <v>-1502.1125228842241</v>
      </c>
      <c r="G56" s="31">
        <f t="shared" si="14"/>
        <v>-209.6683619077603</v>
      </c>
      <c r="H56" s="31">
        <f t="shared" si="6"/>
        <v>-741.5492201580347</v>
      </c>
      <c r="I56" s="31">
        <f t="shared" si="7"/>
        <v>-760.56330272618936</v>
      </c>
      <c r="J56" s="31"/>
      <c r="K56" s="31"/>
      <c r="L56" s="31"/>
      <c r="M56" s="28">
        <f t="shared" si="20"/>
        <v>36</v>
      </c>
      <c r="N56" s="31">
        <f t="shared" si="23"/>
        <v>184.35344977767633</v>
      </c>
      <c r="O56" s="31">
        <f t="shared" ref="O56:O119" si="24">O55+Q55+R55</f>
        <v>40491.228444483684</v>
      </c>
      <c r="P56" s="31">
        <f>IPMT($O$3/12, 1, COUNT($M56:$M$375), $O56, 0)</f>
        <v>-101.22807111120922</v>
      </c>
      <c r="Q56" s="31">
        <f t="shared" si="19"/>
        <v>-83.125378666467114</v>
      </c>
      <c r="R56" s="31"/>
      <c r="S56" s="31"/>
      <c r="AC56" s="30">
        <f t="shared" si="5"/>
        <v>43344</v>
      </c>
      <c r="AD56" s="28">
        <f t="shared" si="15"/>
        <v>41</v>
      </c>
      <c r="AE56" s="31">
        <f t="shared" si="16"/>
        <v>133799.53875314171</v>
      </c>
      <c r="AF56" s="31">
        <f t="shared" si="8"/>
        <v>-284.32401985042617</v>
      </c>
      <c r="AG56" s="31">
        <f t="shared" si="9"/>
        <v>-292.37781941018994</v>
      </c>
      <c r="AH56" s="31">
        <f t="shared" si="10"/>
        <v>-284.32401985042617</v>
      </c>
      <c r="AI56" s="31">
        <f t="shared" si="11"/>
        <v>0</v>
      </c>
    </row>
    <row r="57" spans="1:35">
      <c r="B57" s="30">
        <f t="shared" si="3"/>
        <v>43374</v>
      </c>
      <c r="C57" s="28">
        <f t="shared" si="12"/>
        <v>42</v>
      </c>
      <c r="D57" s="31">
        <f t="shared" si="13"/>
        <v>1711.7808847919844</v>
      </c>
      <c r="E57" s="31">
        <f t="shared" si="17"/>
        <v>227959.32245594906</v>
      </c>
      <c r="F57" s="31">
        <f>IPMT($E$3/12, 1, COUNT($C57:$C$375), $E57, 0)</f>
        <v>-1500.7322061683312</v>
      </c>
      <c r="G57" s="31">
        <f t="shared" si="14"/>
        <v>-211.04867862365313</v>
      </c>
      <c r="H57" s="31">
        <f t="shared" si="6"/>
        <v>-740.86779798183431</v>
      </c>
      <c r="I57" s="31">
        <f t="shared" si="7"/>
        <v>-759.86440818649692</v>
      </c>
      <c r="J57" s="31"/>
      <c r="K57" s="31"/>
      <c r="L57" s="31"/>
      <c r="M57" s="28">
        <f t="shared" si="20"/>
        <v>37</v>
      </c>
      <c r="N57" s="31">
        <f t="shared" si="23"/>
        <v>184.35344977767633</v>
      </c>
      <c r="O57" s="31">
        <f t="shared" si="24"/>
        <v>40408.103065817217</v>
      </c>
      <c r="P57" s="31">
        <f>IPMT($O$3/12, 1, COUNT($M57:$M$375), $O57, 0)</f>
        <v>-101.02025766454304</v>
      </c>
      <c r="Q57" s="31">
        <f t="shared" si="19"/>
        <v>-83.333192113133293</v>
      </c>
      <c r="R57" s="31"/>
      <c r="S57" s="31"/>
      <c r="AC57" s="30">
        <f t="shared" si="5"/>
        <v>43374</v>
      </c>
      <c r="AD57" s="28">
        <f t="shared" si="15"/>
        <v>42</v>
      </c>
      <c r="AE57" s="31">
        <f t="shared" si="16"/>
        <v>133507.16093373153</v>
      </c>
      <c r="AF57" s="31">
        <f t="shared" si="8"/>
        <v>-283.70271698417946</v>
      </c>
      <c r="AG57" s="31">
        <f t="shared" si="9"/>
        <v>-292.99912227643665</v>
      </c>
      <c r="AH57" s="31">
        <f t="shared" si="10"/>
        <v>-283.70271698417946</v>
      </c>
      <c r="AI57" s="31">
        <f t="shared" si="11"/>
        <v>0</v>
      </c>
    </row>
    <row r="58" spans="1:35">
      <c r="B58" s="30">
        <f t="shared" si="3"/>
        <v>43405</v>
      </c>
      <c r="C58" s="28">
        <f t="shared" si="12"/>
        <v>43</v>
      </c>
      <c r="D58" s="31">
        <f t="shared" si="13"/>
        <v>1711.7808847919844</v>
      </c>
      <c r="E58" s="31">
        <f t="shared" si="17"/>
        <v>227748.2737773254</v>
      </c>
      <c r="F58" s="31">
        <f>IPMT($E$3/12, 1, COUNT($C58:$C$375), $E58, 0)</f>
        <v>-1499.3428023673923</v>
      </c>
      <c r="G58" s="31">
        <f t="shared" si="14"/>
        <v>-212.43808242459204</v>
      </c>
      <c r="H58" s="31">
        <f t="shared" si="6"/>
        <v>-740.18188977630757</v>
      </c>
      <c r="I58" s="31">
        <f t="shared" si="7"/>
        <v>-759.16091259108475</v>
      </c>
      <c r="J58" s="31"/>
      <c r="K58" s="31"/>
      <c r="L58" s="31"/>
      <c r="M58" s="28">
        <f t="shared" si="20"/>
        <v>38</v>
      </c>
      <c r="N58" s="31">
        <f t="shared" si="23"/>
        <v>184.35344977767633</v>
      </c>
      <c r="O58" s="31">
        <f t="shared" si="24"/>
        <v>40324.769873704085</v>
      </c>
      <c r="P58" s="31">
        <f>IPMT($O$3/12, 1, COUNT($M58:$M$375), $O58, 0)</f>
        <v>-100.81192468426022</v>
      </c>
      <c r="Q58" s="31">
        <f t="shared" si="19"/>
        <v>-83.541525093416112</v>
      </c>
      <c r="R58" s="31"/>
      <c r="S58" s="31"/>
      <c r="AC58" s="30">
        <f t="shared" si="5"/>
        <v>43405</v>
      </c>
      <c r="AD58" s="28">
        <f t="shared" si="15"/>
        <v>43</v>
      </c>
      <c r="AE58" s="31">
        <f t="shared" si="16"/>
        <v>133214.16181145509</v>
      </c>
      <c r="AF58" s="31">
        <f t="shared" si="8"/>
        <v>-283.08009384934206</v>
      </c>
      <c r="AG58" s="31">
        <f t="shared" si="9"/>
        <v>-293.62174541127405</v>
      </c>
      <c r="AH58" s="31">
        <f t="shared" si="10"/>
        <v>-283.08009384934206</v>
      </c>
      <c r="AI58" s="31">
        <f t="shared" si="11"/>
        <v>0</v>
      </c>
    </row>
    <row r="59" spans="1:35">
      <c r="A59" s="31">
        <f>SUM(F48:F59)</f>
        <v>-18065.652351883258</v>
      </c>
      <c r="B59" s="30">
        <f t="shared" si="3"/>
        <v>43435</v>
      </c>
      <c r="C59" s="28">
        <f t="shared" si="12"/>
        <v>44</v>
      </c>
      <c r="D59" s="31">
        <f t="shared" si="13"/>
        <v>1711.7808847919844</v>
      </c>
      <c r="E59" s="31">
        <f t="shared" si="17"/>
        <v>227535.8356949008</v>
      </c>
      <c r="F59" s="31">
        <f>IPMT($E$3/12, 1, COUNT($C59:$C$375), $E59, 0)</f>
        <v>-1497.9442516580968</v>
      </c>
      <c r="G59" s="31">
        <f t="shared" si="14"/>
        <v>-213.83663313388752</v>
      </c>
      <c r="H59" s="31">
        <f t="shared" si="6"/>
        <v>-739.49146600842755</v>
      </c>
      <c r="I59" s="31">
        <f t="shared" si="7"/>
        <v>-758.45278564966929</v>
      </c>
      <c r="J59" s="31"/>
      <c r="K59" s="31"/>
      <c r="L59" s="31"/>
      <c r="M59" s="28">
        <f t="shared" si="20"/>
        <v>39</v>
      </c>
      <c r="N59" s="31">
        <f t="shared" si="23"/>
        <v>184.35344977767633</v>
      </c>
      <c r="O59" s="31">
        <f t="shared" si="24"/>
        <v>40241.228348610668</v>
      </c>
      <c r="P59" s="31">
        <f>IPMT($O$3/12, 1, COUNT($M59:$M$375), $O59, 0)</f>
        <v>-100.60307087152667</v>
      </c>
      <c r="Q59" s="31">
        <f t="shared" si="19"/>
        <v>-83.750378906149663</v>
      </c>
      <c r="R59" s="31">
        <v>11347.841274737322</v>
      </c>
      <c r="S59" s="31" t="s">
        <v>17</v>
      </c>
      <c r="AB59" s="31">
        <f>SUM(AF48:AF59)</f>
        <v>-3430.3645292199085</v>
      </c>
      <c r="AC59" s="30">
        <f t="shared" si="5"/>
        <v>43435</v>
      </c>
      <c r="AD59" s="28">
        <f t="shared" si="15"/>
        <v>44</v>
      </c>
      <c r="AE59" s="31">
        <f t="shared" si="16"/>
        <v>132920.54006604382</v>
      </c>
      <c r="AF59" s="31">
        <f t="shared" si="8"/>
        <v>-282.45614764034309</v>
      </c>
      <c r="AG59" s="31">
        <f t="shared" si="9"/>
        <v>-294.24569162027302</v>
      </c>
      <c r="AH59" s="31">
        <f t="shared" si="10"/>
        <v>-282.45614764034309</v>
      </c>
      <c r="AI59" s="31">
        <f t="shared" si="11"/>
        <v>0</v>
      </c>
    </row>
    <row r="60" spans="1:35">
      <c r="B60" s="30">
        <f t="shared" si="3"/>
        <v>43466</v>
      </c>
      <c r="C60" s="28">
        <f t="shared" si="12"/>
        <v>45</v>
      </c>
      <c r="D60" s="31">
        <f t="shared" si="13"/>
        <v>1711.7808847919844</v>
      </c>
      <c r="E60" s="31">
        <f t="shared" si="17"/>
        <v>227321.99906176692</v>
      </c>
      <c r="F60" s="31">
        <f>IPMT($E$3/12, 1, COUNT($C60:$C$375), $E60, 0)</f>
        <v>-1496.536493823299</v>
      </c>
      <c r="G60" s="31">
        <f t="shared" si="14"/>
        <v>-215.24439096868537</v>
      </c>
      <c r="H60" s="31">
        <f t="shared" si="6"/>
        <v>-738.79649695074249</v>
      </c>
      <c r="I60" s="31">
        <f t="shared" si="7"/>
        <v>-757.7399968725565</v>
      </c>
      <c r="J60" s="31"/>
      <c r="K60" s="31"/>
      <c r="L60" s="31"/>
      <c r="M60" s="28">
        <f t="shared" si="20"/>
        <v>40</v>
      </c>
      <c r="N60" s="31">
        <f t="shared" ref="N60:N71" si="25">-PMT($O$3/12, 316, $O$60)</f>
        <v>235.95659661172391</v>
      </c>
      <c r="O60" s="31">
        <f t="shared" si="24"/>
        <v>51505.319244441838</v>
      </c>
      <c r="P60" s="31">
        <f>IPMT($O$3/12, 1, COUNT($M60:$M$375), $O60, 0)</f>
        <v>-128.7632981111046</v>
      </c>
      <c r="Q60" s="31">
        <f t="shared" si="19"/>
        <v>-107.19329850061931</v>
      </c>
      <c r="AC60" s="30">
        <f t="shared" si="5"/>
        <v>43466</v>
      </c>
      <c r="AD60" s="28">
        <f t="shared" si="15"/>
        <v>45</v>
      </c>
      <c r="AE60" s="31">
        <f t="shared" si="16"/>
        <v>132626.29437442354</v>
      </c>
      <c r="AF60" s="31">
        <f t="shared" si="8"/>
        <v>-281.83087554565003</v>
      </c>
      <c r="AG60" s="31">
        <f t="shared" si="9"/>
        <v>-294.87096371496608</v>
      </c>
      <c r="AH60" s="31">
        <f t="shared" si="10"/>
        <v>-281.83087554565003</v>
      </c>
      <c r="AI60" s="31">
        <f t="shared" si="11"/>
        <v>0</v>
      </c>
    </row>
    <row r="61" spans="1:35">
      <c r="B61" s="30">
        <f t="shared" si="3"/>
        <v>43497</v>
      </c>
      <c r="C61" s="28">
        <f t="shared" si="12"/>
        <v>46</v>
      </c>
      <c r="D61" s="31">
        <f t="shared" si="13"/>
        <v>1711.7808847919844</v>
      </c>
      <c r="E61" s="31">
        <f t="shared" si="17"/>
        <v>227106.75467079823</v>
      </c>
      <c r="F61" s="31">
        <f>IPMT($E$3/12, 1, COUNT($C61:$C$375), $E61, 0)</f>
        <v>-1495.1194682494217</v>
      </c>
      <c r="G61" s="31">
        <f t="shared" si="14"/>
        <v>-216.66141654256262</v>
      </c>
      <c r="H61" s="31">
        <f t="shared" si="6"/>
        <v>-738.0969526800942</v>
      </c>
      <c r="I61" s="31">
        <f t="shared" si="7"/>
        <v>-757.02251556932754</v>
      </c>
      <c r="J61" s="31"/>
      <c r="K61" s="31"/>
      <c r="L61" s="31"/>
      <c r="M61" s="28">
        <f t="shared" si="20"/>
        <v>41</v>
      </c>
      <c r="N61" s="31">
        <f t="shared" si="25"/>
        <v>235.95659661172391</v>
      </c>
      <c r="O61" s="31">
        <f t="shared" si="24"/>
        <v>51398.125945941218</v>
      </c>
      <c r="P61" s="31">
        <f>IPMT($O$3/12, 1, COUNT($M61:$M$375), $O61, 0)</f>
        <v>-128.49531486485304</v>
      </c>
      <c r="Q61" s="31">
        <f t="shared" si="19"/>
        <v>-107.46128174687087</v>
      </c>
      <c r="R61" s="31"/>
      <c r="S61" s="31"/>
      <c r="AC61" s="30">
        <f t="shared" si="5"/>
        <v>43497</v>
      </c>
      <c r="AD61" s="28">
        <f t="shared" si="15"/>
        <v>46</v>
      </c>
      <c r="AE61" s="31">
        <f t="shared" si="16"/>
        <v>132331.42341070858</v>
      </c>
      <c r="AF61" s="31">
        <f t="shared" si="8"/>
        <v>-281.20427474775568</v>
      </c>
      <c r="AG61" s="31">
        <f t="shared" si="9"/>
        <v>-295.49756451286044</v>
      </c>
      <c r="AH61" s="31">
        <f t="shared" si="10"/>
        <v>-281.20427474775568</v>
      </c>
      <c r="AI61" s="31">
        <f t="shared" si="11"/>
        <v>0</v>
      </c>
    </row>
    <row r="62" spans="1:35">
      <c r="B62" s="30">
        <f t="shared" si="3"/>
        <v>43525</v>
      </c>
      <c r="C62" s="28">
        <f t="shared" si="12"/>
        <v>47</v>
      </c>
      <c r="D62" s="31">
        <f t="shared" si="13"/>
        <v>1711.7808847919844</v>
      </c>
      <c r="E62" s="31">
        <f t="shared" si="17"/>
        <v>226890.09325425565</v>
      </c>
      <c r="F62" s="31">
        <f>IPMT($E$3/12, 1, COUNT($C62:$C$375), $E62, 0)</f>
        <v>-1493.6931139238498</v>
      </c>
      <c r="G62" s="31">
        <f t="shared" si="14"/>
        <v>-218.08777086813461</v>
      </c>
      <c r="H62" s="31">
        <f t="shared" si="6"/>
        <v>-737.39280307633089</v>
      </c>
      <c r="I62" s="31">
        <f t="shared" si="7"/>
        <v>-756.30031084751886</v>
      </c>
      <c r="J62" s="31"/>
      <c r="K62" s="31"/>
      <c r="L62" s="31"/>
      <c r="M62" s="28">
        <f t="shared" si="20"/>
        <v>42</v>
      </c>
      <c r="N62" s="31">
        <f t="shared" si="25"/>
        <v>235.95659661172391</v>
      </c>
      <c r="O62" s="31">
        <f t="shared" si="24"/>
        <v>51290.664664194344</v>
      </c>
      <c r="P62" s="31">
        <f>IPMT($O$3/12, 1, COUNT($M62:$M$375), $O62, 0)</f>
        <v>-128.22666166048586</v>
      </c>
      <c r="Q62" s="31">
        <f t="shared" si="19"/>
        <v>-107.72993495123805</v>
      </c>
      <c r="R62" s="31"/>
      <c r="S62" s="31"/>
      <c r="AC62" s="30">
        <f t="shared" si="5"/>
        <v>43525</v>
      </c>
      <c r="AD62" s="28">
        <f t="shared" si="15"/>
        <v>47</v>
      </c>
      <c r="AE62" s="31">
        <f t="shared" si="16"/>
        <v>132035.92584619572</v>
      </c>
      <c r="AF62" s="31">
        <f t="shared" si="8"/>
        <v>-280.57634242316595</v>
      </c>
      <c r="AG62" s="31">
        <f t="shared" si="9"/>
        <v>-296.12549683745016</v>
      </c>
      <c r="AH62" s="31">
        <f t="shared" si="10"/>
        <v>-280.57634242316595</v>
      </c>
      <c r="AI62" s="31">
        <f t="shared" si="11"/>
        <v>0</v>
      </c>
    </row>
    <row r="63" spans="1:35">
      <c r="B63" s="30">
        <f t="shared" si="3"/>
        <v>43556</v>
      </c>
      <c r="C63" s="28">
        <f t="shared" si="12"/>
        <v>48</v>
      </c>
      <c r="D63" s="31">
        <f t="shared" si="13"/>
        <v>1711.7808847919844</v>
      </c>
      <c r="E63" s="31">
        <f t="shared" si="17"/>
        <v>226672.00548338753</v>
      </c>
      <c r="F63" s="31">
        <f>IPMT($E$3/12, 1, COUNT($C63:$C$375), $E63, 0)</f>
        <v>-1492.2573694323012</v>
      </c>
      <c r="G63" s="31">
        <f t="shared" si="14"/>
        <v>-219.52351535968319</v>
      </c>
      <c r="H63" s="31">
        <f t="shared" si="6"/>
        <v>-736.68401782100943</v>
      </c>
      <c r="I63" s="31">
        <f t="shared" si="7"/>
        <v>-755.57335161129174</v>
      </c>
      <c r="J63" s="31"/>
      <c r="K63" s="31"/>
      <c r="L63" s="31"/>
      <c r="M63" s="28">
        <f t="shared" si="20"/>
        <v>43</v>
      </c>
      <c r="N63" s="31">
        <f t="shared" si="25"/>
        <v>235.95659661172391</v>
      </c>
      <c r="O63" s="31">
        <f t="shared" si="24"/>
        <v>51182.934729243105</v>
      </c>
      <c r="P63" s="31">
        <f>IPMT($O$3/12, 1, COUNT($M63:$M$375), $O63, 0)</f>
        <v>-127.95733682310777</v>
      </c>
      <c r="Q63" s="31">
        <f t="shared" si="19"/>
        <v>-107.99925978861614</v>
      </c>
      <c r="R63" s="31"/>
      <c r="S63" s="31"/>
      <c r="AC63" s="30">
        <f t="shared" si="5"/>
        <v>43556</v>
      </c>
      <c r="AD63" s="28">
        <f t="shared" si="15"/>
        <v>48</v>
      </c>
      <c r="AE63" s="31">
        <f t="shared" si="16"/>
        <v>131739.80034935827</v>
      </c>
      <c r="AF63" s="31">
        <f t="shared" si="8"/>
        <v>-279.94707574238635</v>
      </c>
      <c r="AG63" s="31">
        <f t="shared" si="9"/>
        <v>-296.75476351822977</v>
      </c>
      <c r="AH63" s="31">
        <f t="shared" si="10"/>
        <v>-279.94707574238635</v>
      </c>
      <c r="AI63" s="31">
        <f t="shared" si="11"/>
        <v>0</v>
      </c>
    </row>
    <row r="64" spans="1:35">
      <c r="B64" s="30">
        <f t="shared" si="3"/>
        <v>43586</v>
      </c>
      <c r="C64" s="28">
        <f t="shared" si="12"/>
        <v>49</v>
      </c>
      <c r="D64" s="31">
        <f t="shared" si="13"/>
        <v>1711.7808847919844</v>
      </c>
      <c r="E64" s="31">
        <f t="shared" si="17"/>
        <v>226452.48196802786</v>
      </c>
      <c r="F64" s="31">
        <f>IPMT($E$3/12, 1, COUNT($C64:$C$375), $E64, 0)</f>
        <v>-1490.8121729561835</v>
      </c>
      <c r="G64" s="31">
        <f t="shared" si="14"/>
        <v>-220.96871183580083</v>
      </c>
      <c r="H64" s="31">
        <f t="shared" si="6"/>
        <v>-735.97056639609059</v>
      </c>
      <c r="I64" s="31">
        <f t="shared" si="7"/>
        <v>-754.84160656009294</v>
      </c>
      <c r="J64" s="31"/>
      <c r="K64" s="31"/>
      <c r="L64" s="31"/>
      <c r="M64" s="28">
        <f t="shared" si="20"/>
        <v>44</v>
      </c>
      <c r="N64" s="31">
        <f t="shared" si="25"/>
        <v>235.95659661172391</v>
      </c>
      <c r="O64" s="31">
        <f t="shared" si="24"/>
        <v>51074.935469454489</v>
      </c>
      <c r="P64" s="31">
        <f>IPMT($O$3/12, 1, COUNT($M64:$M$375), $O64, 0)</f>
        <v>-127.68733867363622</v>
      </c>
      <c r="Q64" s="31">
        <f t="shared" si="19"/>
        <v>-108.26925793808769</v>
      </c>
      <c r="R64" s="31"/>
      <c r="S64" s="31"/>
      <c r="AC64" s="30">
        <f t="shared" si="5"/>
        <v>43586</v>
      </c>
      <c r="AD64" s="28">
        <f t="shared" si="15"/>
        <v>49</v>
      </c>
      <c r="AE64" s="31">
        <f t="shared" si="16"/>
        <v>131443.04558584004</v>
      </c>
      <c r="AF64" s="31">
        <f t="shared" si="8"/>
        <v>-279.31647186991006</v>
      </c>
      <c r="AG64" s="31">
        <f t="shared" si="9"/>
        <v>-297.38536739070605</v>
      </c>
      <c r="AH64" s="31">
        <f t="shared" si="10"/>
        <v>-279.31647186991006</v>
      </c>
      <c r="AI64" s="31">
        <f t="shared" si="11"/>
        <v>0</v>
      </c>
    </row>
    <row r="65" spans="1:35">
      <c r="B65" s="30">
        <f t="shared" si="3"/>
        <v>43617</v>
      </c>
      <c r="C65" s="28">
        <f t="shared" si="12"/>
        <v>50</v>
      </c>
      <c r="D65" s="31">
        <f t="shared" si="13"/>
        <v>1711.7808847919844</v>
      </c>
      <c r="E65" s="31">
        <f t="shared" si="17"/>
        <v>226231.51325619206</v>
      </c>
      <c r="F65" s="31">
        <f>IPMT($E$3/12, 1, COUNT($C65:$C$375), $E65, 0)</f>
        <v>-1489.3574622699311</v>
      </c>
      <c r="G65" s="31">
        <f t="shared" si="14"/>
        <v>-222.42342252205322</v>
      </c>
      <c r="H65" s="31">
        <f t="shared" si="6"/>
        <v>-735.25241808262422</v>
      </c>
      <c r="I65" s="31">
        <f t="shared" si="7"/>
        <v>-754.10504418730693</v>
      </c>
      <c r="J65" s="31"/>
      <c r="K65" s="31"/>
      <c r="L65" s="31"/>
      <c r="M65" s="28">
        <f t="shared" si="20"/>
        <v>45</v>
      </c>
      <c r="N65" s="31">
        <f t="shared" si="25"/>
        <v>235.95659661172391</v>
      </c>
      <c r="O65" s="31">
        <f t="shared" si="24"/>
        <v>50966.6662115164</v>
      </c>
      <c r="P65" s="31">
        <f>IPMT($O$3/12, 1, COUNT($M65:$M$375), $O65, 0)</f>
        <v>-127.416665528791</v>
      </c>
      <c r="Q65" s="31">
        <f t="shared" si="19"/>
        <v>-108.53993108293291</v>
      </c>
      <c r="R65" s="31"/>
      <c r="S65" s="31"/>
      <c r="AC65" s="30">
        <f t="shared" si="5"/>
        <v>43617</v>
      </c>
      <c r="AD65" s="28">
        <f t="shared" si="15"/>
        <v>50</v>
      </c>
      <c r="AE65" s="31">
        <f t="shared" si="16"/>
        <v>131145.66021844934</v>
      </c>
      <c r="AF65" s="31">
        <f t="shared" si="8"/>
        <v>-278.68452796420485</v>
      </c>
      <c r="AG65" s="31">
        <f t="shared" si="9"/>
        <v>-298.01731129641126</v>
      </c>
      <c r="AH65" s="31">
        <f t="shared" si="10"/>
        <v>-278.68452796420485</v>
      </c>
      <c r="AI65" s="31">
        <f t="shared" si="11"/>
        <v>0</v>
      </c>
    </row>
    <row r="66" spans="1:35">
      <c r="B66" s="30">
        <f t="shared" si="3"/>
        <v>43647</v>
      </c>
      <c r="C66" s="28">
        <f t="shared" si="12"/>
        <v>51</v>
      </c>
      <c r="D66" s="31">
        <f t="shared" si="13"/>
        <v>1711.7808847919844</v>
      </c>
      <c r="E66" s="31">
        <f t="shared" si="17"/>
        <v>226009.08983367</v>
      </c>
      <c r="F66" s="31">
        <f>IPMT($E$3/12, 1, COUNT($C66:$C$375), $E66, 0)</f>
        <v>-1487.8931747383276</v>
      </c>
      <c r="G66" s="31">
        <f t="shared" si="14"/>
        <v>-223.88771005365675</v>
      </c>
      <c r="H66" s="31">
        <f t="shared" si="6"/>
        <v>-734.52954195942755</v>
      </c>
      <c r="I66" s="31">
        <f t="shared" si="7"/>
        <v>-753.36363277890007</v>
      </c>
      <c r="J66" s="31"/>
      <c r="K66" s="31"/>
      <c r="L66" s="31"/>
      <c r="M66" s="28">
        <f t="shared" si="20"/>
        <v>46</v>
      </c>
      <c r="N66" s="31">
        <f t="shared" si="25"/>
        <v>235.95659661172391</v>
      </c>
      <c r="O66" s="31">
        <f t="shared" si="24"/>
        <v>50858.126280433469</v>
      </c>
      <c r="P66" s="31">
        <f>IPMT($O$3/12, 1, COUNT($M66:$M$375), $O66, 0)</f>
        <v>-127.14531570108367</v>
      </c>
      <c r="Q66" s="31">
        <f t="shared" si="19"/>
        <v>-108.81128091064024</v>
      </c>
      <c r="R66" s="31"/>
      <c r="S66" s="31"/>
      <c r="AC66" s="30">
        <f t="shared" si="5"/>
        <v>43647</v>
      </c>
      <c r="AD66" s="28">
        <f t="shared" si="15"/>
        <v>51</v>
      </c>
      <c r="AE66" s="31">
        <f t="shared" si="16"/>
        <v>130847.64290715293</v>
      </c>
      <c r="AF66" s="31">
        <f t="shared" si="8"/>
        <v>-278.05124117769992</v>
      </c>
      <c r="AG66" s="31">
        <f t="shared" si="9"/>
        <v>-298.65059808291619</v>
      </c>
      <c r="AH66" s="31">
        <f t="shared" si="10"/>
        <v>-278.05124117769992</v>
      </c>
      <c r="AI66" s="31">
        <f t="shared" si="11"/>
        <v>0</v>
      </c>
    </row>
    <row r="67" spans="1:35">
      <c r="B67" s="30">
        <f t="shared" si="3"/>
        <v>43678</v>
      </c>
      <c r="C67" s="28">
        <f t="shared" si="12"/>
        <v>52</v>
      </c>
      <c r="D67" s="31">
        <f t="shared" si="13"/>
        <v>1711.7808847919844</v>
      </c>
      <c r="E67" s="31">
        <f t="shared" si="17"/>
        <v>225785.20212361636</v>
      </c>
      <c r="F67" s="31">
        <f>IPMT($E$3/12, 1, COUNT($C67:$C$375), $E67, 0)</f>
        <v>-1486.4192473138078</v>
      </c>
      <c r="G67" s="31">
        <f t="shared" si="14"/>
        <v>-225.36163747817659</v>
      </c>
      <c r="H67" s="31">
        <f t="shared" si="6"/>
        <v>-733.80190690175323</v>
      </c>
      <c r="I67" s="31">
        <f t="shared" si="7"/>
        <v>-752.61734041205455</v>
      </c>
      <c r="J67" s="31"/>
      <c r="K67" s="31"/>
      <c r="L67" s="31"/>
      <c r="M67" s="28">
        <f t="shared" si="20"/>
        <v>47</v>
      </c>
      <c r="N67" s="31">
        <f t="shared" si="25"/>
        <v>235.95659661172391</v>
      </c>
      <c r="O67" s="31">
        <f t="shared" si="24"/>
        <v>50749.31499952283</v>
      </c>
      <c r="P67" s="31">
        <f>IPMT($O$3/12, 1, COUNT($M67:$M$375), $O67, 0)</f>
        <v>-126.87328749880707</v>
      </c>
      <c r="Q67" s="31">
        <f t="shared" si="19"/>
        <v>-109.08330911291684</v>
      </c>
      <c r="R67" s="31"/>
      <c r="S67" s="31"/>
      <c r="AC67" s="30">
        <f t="shared" si="5"/>
        <v>43678</v>
      </c>
      <c r="AD67" s="28">
        <f t="shared" si="15"/>
        <v>52</v>
      </c>
      <c r="AE67" s="31">
        <f t="shared" si="16"/>
        <v>130548.99230907002</v>
      </c>
      <c r="AF67" s="31">
        <f t="shared" si="8"/>
        <v>-277.41660865677375</v>
      </c>
      <c r="AG67" s="31">
        <f t="shared" si="9"/>
        <v>-299.28523060384236</v>
      </c>
      <c r="AH67" s="31">
        <f t="shared" si="10"/>
        <v>-277.41660865677375</v>
      </c>
      <c r="AI67" s="31">
        <f t="shared" si="11"/>
        <v>0</v>
      </c>
    </row>
    <row r="68" spans="1:35">
      <c r="B68" s="30">
        <f t="shared" si="3"/>
        <v>43709</v>
      </c>
      <c r="C68" s="28">
        <f t="shared" si="12"/>
        <v>53</v>
      </c>
      <c r="D68" s="31">
        <f t="shared" si="13"/>
        <v>1711.7808847919844</v>
      </c>
      <c r="E68" s="31">
        <f t="shared" si="17"/>
        <v>225559.84048613819</v>
      </c>
      <c r="F68" s="31">
        <f>IPMT($E$3/12, 1, COUNT($C68:$C$375), $E68, 0)</f>
        <v>-1484.9356165337431</v>
      </c>
      <c r="G68" s="31">
        <f t="shared" si="14"/>
        <v>-226.84526825824128</v>
      </c>
      <c r="H68" s="31">
        <f t="shared" si="6"/>
        <v>-733.06948157994907</v>
      </c>
      <c r="I68" s="31">
        <f t="shared" si="7"/>
        <v>-751.86613495379402</v>
      </c>
      <c r="J68" s="31"/>
      <c r="K68" s="31"/>
      <c r="L68" s="31"/>
      <c r="M68" s="28">
        <f t="shared" si="20"/>
        <v>48</v>
      </c>
      <c r="N68" s="31">
        <f t="shared" si="25"/>
        <v>235.95659661172391</v>
      </c>
      <c r="O68" s="31">
        <f t="shared" si="24"/>
        <v>50640.231690409913</v>
      </c>
      <c r="P68" s="31">
        <f>IPMT($O$3/12, 1, COUNT($M68:$M$375), $O68, 0)</f>
        <v>-126.60057922602479</v>
      </c>
      <c r="Q68" s="31">
        <f t="shared" si="19"/>
        <v>-109.35601738569912</v>
      </c>
      <c r="R68" s="31"/>
      <c r="S68" s="31"/>
      <c r="AC68" s="30">
        <f t="shared" si="5"/>
        <v>43709</v>
      </c>
      <c r="AD68" s="28">
        <f t="shared" si="15"/>
        <v>53</v>
      </c>
      <c r="AE68" s="31">
        <f t="shared" si="16"/>
        <v>130249.70707846618</v>
      </c>
      <c r="AF68" s="31">
        <f t="shared" si="8"/>
        <v>-276.78062754174061</v>
      </c>
      <c r="AG68" s="31">
        <f t="shared" si="9"/>
        <v>-299.9212117188755</v>
      </c>
      <c r="AH68" s="31">
        <f t="shared" si="10"/>
        <v>-276.78062754174061</v>
      </c>
      <c r="AI68" s="31">
        <f t="shared" si="11"/>
        <v>0</v>
      </c>
    </row>
    <row r="69" spans="1:35">
      <c r="B69" s="30">
        <f t="shared" si="3"/>
        <v>43739</v>
      </c>
      <c r="C69" s="28">
        <f t="shared" si="12"/>
        <v>54</v>
      </c>
      <c r="D69" s="31">
        <f t="shared" si="13"/>
        <v>1711.7808847919844</v>
      </c>
      <c r="E69" s="31">
        <f t="shared" si="17"/>
        <v>225332.99521787994</v>
      </c>
      <c r="F69" s="31">
        <f>IPMT($E$3/12, 1, COUNT($C69:$C$375), $E69, 0)</f>
        <v>-1483.4422185177095</v>
      </c>
      <c r="G69" s="31">
        <f t="shared" si="14"/>
        <v>-228.33866627427483</v>
      </c>
      <c r="H69" s="31">
        <f t="shared" si="6"/>
        <v>-732.33223445810972</v>
      </c>
      <c r="I69" s="31">
        <f t="shared" si="7"/>
        <v>-751.10998405959981</v>
      </c>
      <c r="J69" s="31"/>
      <c r="K69" s="31"/>
      <c r="L69" s="31"/>
      <c r="M69" s="28">
        <f t="shared" si="20"/>
        <v>49</v>
      </c>
      <c r="N69" s="31">
        <f t="shared" si="25"/>
        <v>235.95659661172391</v>
      </c>
      <c r="O69" s="31">
        <f t="shared" si="24"/>
        <v>50530.875673024217</v>
      </c>
      <c r="P69" s="31">
        <f>IPMT($O$3/12, 1, COUNT($M69:$M$375), $O69, 0)</f>
        <v>-126.32718918256055</v>
      </c>
      <c r="Q69" s="31">
        <f t="shared" si="19"/>
        <v>-109.62940742916336</v>
      </c>
      <c r="R69" s="31"/>
      <c r="S69" s="31"/>
      <c r="AC69" s="30">
        <f t="shared" si="5"/>
        <v>43739</v>
      </c>
      <c r="AD69" s="28">
        <f t="shared" si="15"/>
        <v>54</v>
      </c>
      <c r="AE69" s="31">
        <f t="shared" si="16"/>
        <v>129949.7858667473</v>
      </c>
      <c r="AF69" s="31">
        <f t="shared" si="8"/>
        <v>-276.14329496683797</v>
      </c>
      <c r="AG69" s="31">
        <f t="shared" si="9"/>
        <v>-300.55854429377814</v>
      </c>
      <c r="AH69" s="31">
        <f t="shared" si="10"/>
        <v>-276.14329496683797</v>
      </c>
      <c r="AI69" s="31">
        <f t="shared" si="11"/>
        <v>0</v>
      </c>
    </row>
    <row r="70" spans="1:35">
      <c r="B70" s="30">
        <f t="shared" si="3"/>
        <v>43770</v>
      </c>
      <c r="C70" s="28">
        <f t="shared" si="12"/>
        <v>55</v>
      </c>
      <c r="D70" s="31">
        <f t="shared" si="13"/>
        <v>1711.7808847919844</v>
      </c>
      <c r="E70" s="31">
        <f t="shared" si="17"/>
        <v>225104.65655160567</v>
      </c>
      <c r="F70" s="31">
        <f>IPMT($E$3/12, 1, COUNT($C70:$C$375), $E70, 0)</f>
        <v>-1481.9389889647373</v>
      </c>
      <c r="G70" s="31">
        <f t="shared" si="14"/>
        <v>-229.84189582724707</v>
      </c>
      <c r="H70" s="31">
        <f t="shared" si="6"/>
        <v>-731.59013379271835</v>
      </c>
      <c r="I70" s="31">
        <f t="shared" si="7"/>
        <v>-750.34885517201894</v>
      </c>
      <c r="J70" s="31"/>
      <c r="K70" s="31"/>
      <c r="L70" s="31"/>
      <c r="M70" s="28">
        <f t="shared" si="20"/>
        <v>50</v>
      </c>
      <c r="N70" s="31">
        <f t="shared" si="25"/>
        <v>235.95659661172391</v>
      </c>
      <c r="O70" s="31">
        <f t="shared" si="24"/>
        <v>50421.246265595051</v>
      </c>
      <c r="P70" s="31">
        <f>IPMT($O$3/12, 1, COUNT($M70:$M$375), $O70, 0)</f>
        <v>-126.05311566398763</v>
      </c>
      <c r="Q70" s="31">
        <f t="shared" si="19"/>
        <v>-109.90348094773628</v>
      </c>
      <c r="R70" s="31"/>
      <c r="S70" s="31"/>
      <c r="AC70" s="30">
        <f t="shared" si="5"/>
        <v>43770</v>
      </c>
      <c r="AD70" s="28">
        <f t="shared" si="15"/>
        <v>55</v>
      </c>
      <c r="AE70" s="31">
        <f t="shared" si="16"/>
        <v>129649.22732245353</v>
      </c>
      <c r="AF70" s="31">
        <f t="shared" si="8"/>
        <v>-275.50460806021368</v>
      </c>
      <c r="AG70" s="31">
        <f t="shared" si="9"/>
        <v>-301.19723120040243</v>
      </c>
      <c r="AH70" s="31">
        <f t="shared" si="10"/>
        <v>-275.50460806021368</v>
      </c>
      <c r="AI70" s="31">
        <f t="shared" si="11"/>
        <v>0</v>
      </c>
    </row>
    <row r="71" spans="1:35">
      <c r="A71" s="31">
        <f>SUM(F60:F71)</f>
        <v>-17862.831189873854</v>
      </c>
      <c r="B71" s="30">
        <f t="shared" si="3"/>
        <v>43800</v>
      </c>
      <c r="C71" s="28">
        <f t="shared" si="12"/>
        <v>56</v>
      </c>
      <c r="D71" s="31">
        <f t="shared" si="13"/>
        <v>1711.7808847919844</v>
      </c>
      <c r="E71" s="31">
        <f t="shared" si="17"/>
        <v>224874.81465577843</v>
      </c>
      <c r="F71" s="31">
        <f>IPMT($E$3/12, 1, COUNT($C71:$C$375), $E71, 0)</f>
        <v>-1480.4258631505413</v>
      </c>
      <c r="G71" s="31">
        <f t="shared" si="14"/>
        <v>-231.35502164144305</v>
      </c>
      <c r="H71" s="31">
        <f t="shared" si="6"/>
        <v>-730.84314763127986</v>
      </c>
      <c r="I71" s="31">
        <f t="shared" si="7"/>
        <v>-749.58271551926146</v>
      </c>
      <c r="J71" s="31"/>
      <c r="K71" s="31"/>
      <c r="L71" s="31"/>
      <c r="M71" s="28">
        <f t="shared" si="20"/>
        <v>51</v>
      </c>
      <c r="N71" s="31">
        <f t="shared" si="25"/>
        <v>235.95659661172391</v>
      </c>
      <c r="O71" s="31">
        <f t="shared" si="24"/>
        <v>50311.342784647313</v>
      </c>
      <c r="P71" s="31">
        <f>IPMT($O$3/12, 1, COUNT($M71:$M$375), $O71, 0)</f>
        <v>-125.77835696161829</v>
      </c>
      <c r="Q71" s="31">
        <f t="shared" si="19"/>
        <v>-110.17823965010562</v>
      </c>
      <c r="R71" s="31">
        <v>11390.379159340686</v>
      </c>
      <c r="S71" s="31" t="s">
        <v>18</v>
      </c>
      <c r="AC71" s="30">
        <f t="shared" si="5"/>
        <v>43800</v>
      </c>
      <c r="AD71" s="28">
        <f t="shared" si="15"/>
        <v>56</v>
      </c>
      <c r="AE71" s="31">
        <f t="shared" si="16"/>
        <v>129348.03009125312</v>
      </c>
      <c r="AF71" s="31">
        <f t="shared" si="8"/>
        <v>-274.86456394391286</v>
      </c>
      <c r="AG71" s="31">
        <f t="shared" si="9"/>
        <v>-301.83727531670326</v>
      </c>
      <c r="AH71" s="31">
        <f t="shared" si="10"/>
        <v>-274.86456394391286</v>
      </c>
      <c r="AI71" s="31">
        <f t="shared" si="11"/>
        <v>0</v>
      </c>
    </row>
    <row r="72" spans="1:35">
      <c r="B72" s="30">
        <f t="shared" si="3"/>
        <v>43831</v>
      </c>
      <c r="C72" s="28">
        <f t="shared" si="12"/>
        <v>57</v>
      </c>
      <c r="D72" s="31">
        <f t="shared" si="13"/>
        <v>1711.7808847919844</v>
      </c>
      <c r="E72" s="31">
        <f t="shared" si="17"/>
        <v>224643.45963413699</v>
      </c>
      <c r="F72" s="31">
        <f>IPMT($E$3/12, 1, COUNT($C72:$C$375), $E72, 0)</f>
        <v>-1478.9027759247351</v>
      </c>
      <c r="G72" s="31">
        <f t="shared" si="14"/>
        <v>-232.87810886724924</v>
      </c>
      <c r="H72" s="31">
        <f t="shared" si="6"/>
        <v>-730.09124381094523</v>
      </c>
      <c r="I72" s="31">
        <f t="shared" si="7"/>
        <v>-748.81153211378989</v>
      </c>
      <c r="J72" s="31"/>
      <c r="K72" s="31"/>
      <c r="L72" s="31"/>
      <c r="M72" s="28">
        <f t="shared" si="20"/>
        <v>52</v>
      </c>
      <c r="N72" s="31">
        <f t="shared" ref="N72:N83" si="26">-PMT($O$3/12, 304, $O$72)</f>
        <v>289.49390246737011</v>
      </c>
      <c r="O72" s="31">
        <f t="shared" si="24"/>
        <v>61591.543704337892</v>
      </c>
      <c r="P72" s="31">
        <f>IPMT($O$3/12, 1, COUNT($M72:$M$375), $O72, 0)</f>
        <v>-153.97885926084473</v>
      </c>
      <c r="Q72" s="31">
        <f t="shared" si="19"/>
        <v>-135.51504320652538</v>
      </c>
      <c r="AC72" s="30">
        <f t="shared" si="5"/>
        <v>43831</v>
      </c>
      <c r="AD72" s="28">
        <f t="shared" si="15"/>
        <v>57</v>
      </c>
      <c r="AE72" s="31">
        <f t="shared" si="16"/>
        <v>129046.19281593642</v>
      </c>
      <c r="AF72" s="31">
        <f t="shared" si="8"/>
        <v>-274.22315973386492</v>
      </c>
      <c r="AG72" s="31">
        <f t="shared" si="9"/>
        <v>-302.47867952675119</v>
      </c>
      <c r="AH72" s="31">
        <f t="shared" si="10"/>
        <v>-274.22315973386492</v>
      </c>
      <c r="AI72" s="31">
        <f t="shared" si="11"/>
        <v>0</v>
      </c>
    </row>
    <row r="73" spans="1:35">
      <c r="B73" s="30">
        <f t="shared" si="3"/>
        <v>43862</v>
      </c>
      <c r="C73" s="28">
        <f t="shared" si="12"/>
        <v>58</v>
      </c>
      <c r="D73" s="31">
        <f t="shared" si="13"/>
        <v>1711.7808847919844</v>
      </c>
      <c r="E73" s="31">
        <f t="shared" si="17"/>
        <v>224410.58152526975</v>
      </c>
      <c r="F73" s="31">
        <f>IPMT($E$3/12, 1, COUNT($C73:$C$375), $E73, 0)</f>
        <v>-1477.3696617080259</v>
      </c>
      <c r="G73" s="31">
        <f t="shared" si="14"/>
        <v>-234.41122308395848</v>
      </c>
      <c r="H73" s="31">
        <f t="shared" si="6"/>
        <v>-729.33438995712663</v>
      </c>
      <c r="I73" s="31">
        <f t="shared" si="7"/>
        <v>-748.03527175089926</v>
      </c>
      <c r="J73" s="31"/>
      <c r="K73" s="31"/>
      <c r="L73" s="31"/>
      <c r="M73" s="28">
        <f t="shared" si="20"/>
        <v>53</v>
      </c>
      <c r="N73" s="31">
        <f t="shared" si="26"/>
        <v>289.49390246737011</v>
      </c>
      <c r="O73" s="31">
        <f t="shared" si="24"/>
        <v>61456.028661131364</v>
      </c>
      <c r="P73" s="31">
        <f>IPMT($O$3/12, 1, COUNT($M73:$M$375), $O73, 0)</f>
        <v>-153.64007165282842</v>
      </c>
      <c r="Q73" s="31">
        <f t="shared" si="19"/>
        <v>-135.85383081454168</v>
      </c>
      <c r="R73" s="31"/>
      <c r="S73" s="31"/>
      <c r="AC73" s="30">
        <f t="shared" si="5"/>
        <v>43862</v>
      </c>
      <c r="AD73" s="28">
        <f t="shared" si="15"/>
        <v>58</v>
      </c>
      <c r="AE73" s="31">
        <f t="shared" si="16"/>
        <v>128743.71413640966</v>
      </c>
      <c r="AF73" s="31">
        <f t="shared" si="8"/>
        <v>-273.5803925398705</v>
      </c>
      <c r="AG73" s="31">
        <f t="shared" si="9"/>
        <v>-303.12144672074561</v>
      </c>
      <c r="AH73" s="31">
        <f t="shared" si="10"/>
        <v>-273.5803925398705</v>
      </c>
      <c r="AI73" s="31">
        <f t="shared" si="11"/>
        <v>0</v>
      </c>
    </row>
    <row r="74" spans="1:35">
      <c r="B74" s="30">
        <f t="shared" si="3"/>
        <v>43891</v>
      </c>
      <c r="C74" s="28">
        <f t="shared" si="12"/>
        <v>59</v>
      </c>
      <c r="D74" s="31">
        <f t="shared" si="13"/>
        <v>1711.7808847919844</v>
      </c>
      <c r="E74" s="31">
        <f t="shared" si="17"/>
        <v>224176.17030218578</v>
      </c>
      <c r="F74" s="31">
        <f>IPMT($E$3/12, 1, COUNT($C74:$C$375), $E74, 0)</f>
        <v>-1475.8264544893898</v>
      </c>
      <c r="G74" s="31">
        <f t="shared" si="14"/>
        <v>-235.95443030259457</v>
      </c>
      <c r="H74" s="31">
        <f t="shared" si="6"/>
        <v>-728.5725534821039</v>
      </c>
      <c r="I74" s="31">
        <f t="shared" si="7"/>
        <v>-747.25390100728589</v>
      </c>
      <c r="J74" s="31"/>
      <c r="K74" s="31"/>
      <c r="L74" s="31"/>
      <c r="M74" s="28">
        <f t="shared" si="20"/>
        <v>54</v>
      </c>
      <c r="N74" s="31">
        <f t="shared" si="26"/>
        <v>289.49390246737011</v>
      </c>
      <c r="O74" s="31">
        <f t="shared" si="24"/>
        <v>61320.174830316821</v>
      </c>
      <c r="P74" s="31">
        <f>IPMT($O$3/12, 1, COUNT($M74:$M$375), $O74, 0)</f>
        <v>-153.30043707579205</v>
      </c>
      <c r="Q74" s="31">
        <f t="shared" si="19"/>
        <v>-136.19346539157806</v>
      </c>
      <c r="R74" s="31"/>
      <c r="S74" s="31"/>
      <c r="AC74" s="30">
        <f t="shared" si="5"/>
        <v>43891</v>
      </c>
      <c r="AD74" s="28">
        <f t="shared" si="15"/>
        <v>59</v>
      </c>
      <c r="AE74" s="31">
        <f t="shared" si="16"/>
        <v>128440.59268968891</v>
      </c>
      <c r="AF74" s="31">
        <f t="shared" si="8"/>
        <v>-272.93625946558893</v>
      </c>
      <c r="AG74" s="31">
        <f t="shared" si="9"/>
        <v>-303.76557979502718</v>
      </c>
      <c r="AH74" s="31">
        <f t="shared" si="10"/>
        <v>-272.93625946558893</v>
      </c>
      <c r="AI74" s="31">
        <f t="shared" si="11"/>
        <v>0</v>
      </c>
    </row>
    <row r="75" spans="1:35">
      <c r="B75" s="30">
        <f t="shared" si="3"/>
        <v>43922</v>
      </c>
      <c r="C75" s="28">
        <f t="shared" si="12"/>
        <v>60</v>
      </c>
      <c r="D75" s="31">
        <f t="shared" si="13"/>
        <v>1711.7808847919844</v>
      </c>
      <c r="E75" s="31">
        <f t="shared" si="17"/>
        <v>223940.21587188318</v>
      </c>
      <c r="F75" s="31">
        <f>IPMT($E$3/12, 1, COUNT($C75:$C$375), $E75, 0)</f>
        <v>-1474.273087823231</v>
      </c>
      <c r="G75" s="31">
        <f t="shared" si="14"/>
        <v>-237.50779696875338</v>
      </c>
      <c r="H75" s="31">
        <f t="shared" si="6"/>
        <v>-727.80570158362036</v>
      </c>
      <c r="I75" s="31">
        <f t="shared" si="7"/>
        <v>-746.46738623961062</v>
      </c>
      <c r="J75" s="31"/>
      <c r="K75" s="31"/>
      <c r="L75" s="31"/>
      <c r="M75" s="28">
        <f t="shared" si="20"/>
        <v>55</v>
      </c>
      <c r="N75" s="31">
        <f t="shared" si="26"/>
        <v>289.49390246737011</v>
      </c>
      <c r="O75" s="31">
        <f t="shared" si="24"/>
        <v>61183.981364925239</v>
      </c>
      <c r="P75" s="31">
        <f>IPMT($O$3/12, 1, COUNT($M75:$M$375), $O75, 0)</f>
        <v>-152.9599534123131</v>
      </c>
      <c r="Q75" s="31">
        <f t="shared" si="19"/>
        <v>-136.53394905505701</v>
      </c>
      <c r="R75" s="31"/>
      <c r="S75" s="31"/>
      <c r="AC75" s="30">
        <f t="shared" si="5"/>
        <v>43922</v>
      </c>
      <c r="AD75" s="28">
        <f t="shared" si="15"/>
        <v>60</v>
      </c>
      <c r="AE75" s="31">
        <f t="shared" si="16"/>
        <v>128136.82710989389</v>
      </c>
      <c r="AF75" s="31">
        <f t="shared" si="8"/>
        <v>-272.29075760852453</v>
      </c>
      <c r="AG75" s="31">
        <f t="shared" si="9"/>
        <v>-304.41108165209158</v>
      </c>
      <c r="AH75" s="31">
        <f t="shared" si="10"/>
        <v>-272.29075760852453</v>
      </c>
      <c r="AI75" s="31">
        <f t="shared" si="11"/>
        <v>0</v>
      </c>
    </row>
    <row r="76" spans="1:35">
      <c r="B76" s="30">
        <f t="shared" si="3"/>
        <v>43952</v>
      </c>
      <c r="C76" s="28">
        <f t="shared" si="12"/>
        <v>61</v>
      </c>
      <c r="D76" s="31">
        <f t="shared" si="13"/>
        <v>1711.7808847919844</v>
      </c>
      <c r="E76" s="31">
        <f t="shared" si="17"/>
        <v>223702.70807491444</v>
      </c>
      <c r="F76" s="31">
        <f>IPMT($E$3/12, 1, COUNT($C76:$C$375), $E76, 0)</f>
        <v>-1472.7094948265201</v>
      </c>
      <c r="G76" s="31">
        <f t="shared" si="14"/>
        <v>-239.07138996546428</v>
      </c>
      <c r="H76" s="31">
        <f t="shared" si="6"/>
        <v>-727.033801243472</v>
      </c>
      <c r="I76" s="31">
        <f t="shared" si="7"/>
        <v>-745.67569358304809</v>
      </c>
      <c r="J76" s="31"/>
      <c r="K76" s="31"/>
      <c r="L76" s="31"/>
      <c r="M76" s="28">
        <f t="shared" si="20"/>
        <v>56</v>
      </c>
      <c r="N76" s="31">
        <f t="shared" si="26"/>
        <v>289.49390246737011</v>
      </c>
      <c r="O76" s="31">
        <f t="shared" si="24"/>
        <v>61047.447415870185</v>
      </c>
      <c r="P76" s="31">
        <f>IPMT($O$3/12, 1, COUNT($M76:$M$375), $O76, 0)</f>
        <v>-152.61861853967545</v>
      </c>
      <c r="Q76" s="31">
        <f t="shared" si="19"/>
        <v>-136.87528392769465</v>
      </c>
      <c r="R76" s="31"/>
      <c r="S76" s="31"/>
      <c r="AC76" s="30">
        <f t="shared" si="5"/>
        <v>43952</v>
      </c>
      <c r="AD76" s="28">
        <f t="shared" si="15"/>
        <v>61</v>
      </c>
      <c r="AE76" s="31">
        <f t="shared" si="16"/>
        <v>127832.41602824179</v>
      </c>
      <c r="AF76" s="31">
        <f t="shared" si="8"/>
        <v>-271.64388406001382</v>
      </c>
      <c r="AG76" s="31">
        <f t="shared" si="9"/>
        <v>-305.05795520060229</v>
      </c>
      <c r="AH76" s="31">
        <f t="shared" si="10"/>
        <v>-271.64388406001382</v>
      </c>
      <c r="AI76" s="31">
        <f t="shared" si="11"/>
        <v>0</v>
      </c>
    </row>
    <row r="77" spans="1:35">
      <c r="B77" s="30">
        <f t="shared" ref="B77:B140" si="27">DATE(YEAR(B76), MONTH(B76)+1, DAY(B76))</f>
        <v>43983</v>
      </c>
      <c r="C77" s="28">
        <f t="shared" si="12"/>
        <v>62</v>
      </c>
      <c r="D77" s="31">
        <f t="shared" si="13"/>
        <v>1711.7808847919844</v>
      </c>
      <c r="E77" s="31">
        <f t="shared" si="17"/>
        <v>223463.63668494899</v>
      </c>
      <c r="F77" s="31">
        <f>IPMT($E$3/12, 1, COUNT($C77:$C$375), $E77, 0)</f>
        <v>-1471.1356081759143</v>
      </c>
      <c r="G77" s="31">
        <f t="shared" si="14"/>
        <v>-240.64527661607008</v>
      </c>
      <c r="H77" s="31">
        <f t="shared" si="6"/>
        <v>-726.25681922608419</v>
      </c>
      <c r="I77" s="31">
        <f t="shared" si="7"/>
        <v>-744.8787889498301</v>
      </c>
      <c r="J77" s="31"/>
      <c r="K77" s="31"/>
      <c r="L77" s="31"/>
      <c r="M77" s="28">
        <f t="shared" si="20"/>
        <v>57</v>
      </c>
      <c r="N77" s="31">
        <f t="shared" si="26"/>
        <v>289.49390246737011</v>
      </c>
      <c r="O77" s="31">
        <f t="shared" si="24"/>
        <v>60910.572131942492</v>
      </c>
      <c r="P77" s="31">
        <f>IPMT($O$3/12, 1, COUNT($M77:$M$375), $O77, 0)</f>
        <v>-152.27643032985623</v>
      </c>
      <c r="Q77" s="31">
        <f t="shared" si="19"/>
        <v>-137.21747213751388</v>
      </c>
      <c r="R77" s="31"/>
      <c r="S77" s="31"/>
      <c r="AC77" s="30">
        <f t="shared" ref="AC77:AC140" si="28">DATE(YEAR(AC76), MONTH(AC76)+1, DAY(AC76))</f>
        <v>43983</v>
      </c>
      <c r="AD77" s="28">
        <f t="shared" si="15"/>
        <v>62</v>
      </c>
      <c r="AE77" s="31">
        <f t="shared" si="16"/>
        <v>127527.35807304118</v>
      </c>
      <c r="AF77" s="31">
        <f t="shared" si="8"/>
        <v>-270.99563590521257</v>
      </c>
      <c r="AG77" s="31">
        <f t="shared" si="9"/>
        <v>-305.70620335540355</v>
      </c>
      <c r="AH77" s="31">
        <f t="shared" si="10"/>
        <v>-270.99563590521257</v>
      </c>
      <c r="AI77" s="31">
        <f t="shared" si="11"/>
        <v>0</v>
      </c>
    </row>
    <row r="78" spans="1:35">
      <c r="B78" s="30">
        <f t="shared" si="27"/>
        <v>44013</v>
      </c>
      <c r="C78" s="28">
        <f t="shared" si="12"/>
        <v>63</v>
      </c>
      <c r="D78" s="31">
        <f t="shared" si="13"/>
        <v>1711.7808847919844</v>
      </c>
      <c r="E78" s="31">
        <f t="shared" si="17"/>
        <v>223222.99140833292</v>
      </c>
      <c r="F78" s="31">
        <f>IPMT($E$3/12, 1, COUNT($C78:$C$375), $E78, 0)</f>
        <v>-1469.5513601048583</v>
      </c>
      <c r="G78" s="31">
        <f t="shared" si="14"/>
        <v>-242.22952468712606</v>
      </c>
      <c r="H78" s="31">
        <f t="shared" si="6"/>
        <v>-725.47472207708199</v>
      </c>
      <c r="I78" s="31">
        <f t="shared" si="7"/>
        <v>-744.07663802777631</v>
      </c>
      <c r="J78" s="31"/>
      <c r="K78" s="31"/>
      <c r="L78" s="31"/>
      <c r="M78" s="28">
        <f t="shared" si="20"/>
        <v>58</v>
      </c>
      <c r="N78" s="31">
        <f t="shared" si="26"/>
        <v>289.49390246737011</v>
      </c>
      <c r="O78" s="31">
        <f t="shared" si="24"/>
        <v>60773.35465980498</v>
      </c>
      <c r="P78" s="31">
        <f>IPMT($O$3/12, 1, COUNT($M78:$M$375), $O78, 0)</f>
        <v>-151.93338664951244</v>
      </c>
      <c r="Q78" s="31">
        <f t="shared" si="19"/>
        <v>-137.56051581785766</v>
      </c>
      <c r="R78" s="31"/>
      <c r="S78" s="31"/>
      <c r="AC78" s="30">
        <f t="shared" si="28"/>
        <v>44013</v>
      </c>
      <c r="AD78" s="28">
        <f t="shared" si="15"/>
        <v>63</v>
      </c>
      <c r="AE78" s="31">
        <f t="shared" si="16"/>
        <v>127221.65186968577</v>
      </c>
      <c r="AF78" s="31">
        <f t="shared" si="8"/>
        <v>-270.34601022308232</v>
      </c>
      <c r="AG78" s="31">
        <f t="shared" si="9"/>
        <v>-306.35582903753379</v>
      </c>
      <c r="AH78" s="31">
        <f t="shared" si="10"/>
        <v>-270.34601022308232</v>
      </c>
      <c r="AI78" s="31">
        <f t="shared" si="11"/>
        <v>0</v>
      </c>
    </row>
    <row r="79" spans="1:35">
      <c r="B79" s="30">
        <f t="shared" si="27"/>
        <v>44044</v>
      </c>
      <c r="C79" s="28">
        <f t="shared" si="12"/>
        <v>64</v>
      </c>
      <c r="D79" s="31">
        <f t="shared" si="13"/>
        <v>1711.7808847919844</v>
      </c>
      <c r="E79" s="31">
        <f t="shared" si="17"/>
        <v>222980.76188364578</v>
      </c>
      <c r="F79" s="31">
        <f>IPMT($E$3/12, 1, COUNT($C79:$C$375), $E79, 0)</f>
        <v>-1467.9566824006681</v>
      </c>
      <c r="G79" s="31">
        <f t="shared" si="14"/>
        <v>-243.82420239131625</v>
      </c>
      <c r="H79" s="31">
        <f t="shared" si="6"/>
        <v>-724.68747612184882</v>
      </c>
      <c r="I79" s="31">
        <f t="shared" si="7"/>
        <v>-743.2692062788193</v>
      </c>
      <c r="J79" s="31"/>
      <c r="K79" s="31"/>
      <c r="L79" s="31"/>
      <c r="M79" s="28">
        <f t="shared" si="20"/>
        <v>59</v>
      </c>
      <c r="N79" s="31">
        <f t="shared" si="26"/>
        <v>289.49390246737011</v>
      </c>
      <c r="O79" s="31">
        <f t="shared" si="24"/>
        <v>60635.794143987121</v>
      </c>
      <c r="P79" s="31">
        <f>IPMT($O$3/12, 1, COUNT($M79:$M$375), $O79, 0)</f>
        <v>-151.5894853599678</v>
      </c>
      <c r="Q79" s="31">
        <f t="shared" si="19"/>
        <v>-137.90441710740231</v>
      </c>
      <c r="R79" s="31"/>
      <c r="S79" s="31"/>
      <c r="AC79" s="30">
        <f t="shared" si="28"/>
        <v>44044</v>
      </c>
      <c r="AD79" s="28">
        <f t="shared" si="15"/>
        <v>64</v>
      </c>
      <c r="AE79" s="31">
        <f t="shared" si="16"/>
        <v>126915.29604064823</v>
      </c>
      <c r="AF79" s="31">
        <f t="shared" si="8"/>
        <v>-269.69500408637754</v>
      </c>
      <c r="AG79" s="31">
        <f t="shared" si="9"/>
        <v>-307.00683517423857</v>
      </c>
      <c r="AH79" s="31">
        <f t="shared" si="10"/>
        <v>-269.69500408637754</v>
      </c>
      <c r="AI79" s="31">
        <f t="shared" si="11"/>
        <v>0</v>
      </c>
    </row>
    <row r="80" spans="1:35">
      <c r="B80" s="30">
        <f t="shared" si="27"/>
        <v>44075</v>
      </c>
      <c r="C80" s="28">
        <f t="shared" si="12"/>
        <v>65</v>
      </c>
      <c r="D80" s="31">
        <f t="shared" si="13"/>
        <v>1711.7808847919844</v>
      </c>
      <c r="E80" s="31">
        <f t="shared" si="17"/>
        <v>222736.93768125447</v>
      </c>
      <c r="F80" s="31">
        <f>IPMT($E$3/12, 1, COUNT($C80:$C$375), $E80, 0)</f>
        <v>-1466.3515064015919</v>
      </c>
      <c r="G80" s="31">
        <f t="shared" si="14"/>
        <v>-245.42937839039246</v>
      </c>
      <c r="H80" s="31">
        <f t="shared" ref="H80:H143" si="29">$E$4*F80/$E$3</f>
        <v>-723.89504746407704</v>
      </c>
      <c r="I80" s="31">
        <f t="shared" ref="I80:I143" si="30">F80-H80</f>
        <v>-742.45645893751487</v>
      </c>
      <c r="J80" s="31"/>
      <c r="K80" s="31"/>
      <c r="L80" s="31"/>
      <c r="M80" s="28">
        <f t="shared" si="20"/>
        <v>60</v>
      </c>
      <c r="N80" s="31">
        <f t="shared" si="26"/>
        <v>289.49390246737011</v>
      </c>
      <c r="O80" s="31">
        <f t="shared" si="24"/>
        <v>60497.889726879715</v>
      </c>
      <c r="P80" s="31">
        <f>IPMT($O$3/12, 1, COUNT($M80:$M$375), $O80, 0)</f>
        <v>-151.24472431719929</v>
      </c>
      <c r="Q80" s="31">
        <f t="shared" si="19"/>
        <v>-138.24917815017082</v>
      </c>
      <c r="R80" s="31"/>
      <c r="S80" s="31"/>
      <c r="AC80" s="30">
        <f t="shared" si="28"/>
        <v>44075</v>
      </c>
      <c r="AD80" s="28">
        <f t="shared" si="15"/>
        <v>65</v>
      </c>
      <c r="AE80" s="31">
        <f t="shared" si="16"/>
        <v>126608.28920547399</v>
      </c>
      <c r="AF80" s="31">
        <f t="shared" ref="AF80:AF143" si="31">IPMT($AE$3/12, AD80, $AE$5, $AE$2, 0)</f>
        <v>-269.04261456163226</v>
      </c>
      <c r="AG80" s="31">
        <f t="shared" ref="AG80:AG143" si="32">-$AE$6-AF80</f>
        <v>-307.65922469898385</v>
      </c>
      <c r="AH80" s="31">
        <f t="shared" ref="AH80:AH143" si="33">$AE$4*AF80/$AE$3</f>
        <v>-269.04261456163226</v>
      </c>
      <c r="AI80" s="31">
        <f t="shared" ref="AI80:AI143" si="34">AF80-AH80</f>
        <v>0</v>
      </c>
    </row>
    <row r="81" spans="1:35">
      <c r="B81" s="30">
        <f t="shared" si="27"/>
        <v>44105</v>
      </c>
      <c r="C81" s="28">
        <f t="shared" ref="C81:C144" si="35">C80+1</f>
        <v>66</v>
      </c>
      <c r="D81" s="31">
        <f t="shared" ref="D81:D144" si="36">$E$6</f>
        <v>1711.7808847919844</v>
      </c>
      <c r="E81" s="31">
        <f t="shared" si="17"/>
        <v>222491.50830286407</v>
      </c>
      <c r="F81" s="31">
        <f>IPMT($E$3/12, 1, COUNT($C81:$C$375), $E81, 0)</f>
        <v>-1464.7357629938551</v>
      </c>
      <c r="G81" s="31">
        <f t="shared" ref="G81:G144" si="37">-D81-F81</f>
        <v>-247.04512179812923</v>
      </c>
      <c r="H81" s="31">
        <f t="shared" si="29"/>
        <v>-723.09740198430825</v>
      </c>
      <c r="I81" s="31">
        <f t="shared" si="30"/>
        <v>-741.63836100954688</v>
      </c>
      <c r="J81" s="31"/>
      <c r="K81" s="31"/>
      <c r="L81" s="31"/>
      <c r="M81" s="28">
        <f t="shared" si="20"/>
        <v>61</v>
      </c>
      <c r="N81" s="31">
        <f t="shared" si="26"/>
        <v>289.49390246737011</v>
      </c>
      <c r="O81" s="31">
        <f t="shared" si="24"/>
        <v>60359.640548729541</v>
      </c>
      <c r="P81" s="31">
        <f>IPMT($O$3/12, 1, COUNT($M81:$M$375), $O81, 0)</f>
        <v>-150.89910137182386</v>
      </c>
      <c r="Q81" s="31">
        <f t="shared" si="19"/>
        <v>-138.59480109554625</v>
      </c>
      <c r="R81" s="31"/>
      <c r="S81" s="31"/>
      <c r="AC81" s="30">
        <f t="shared" si="28"/>
        <v>44105</v>
      </c>
      <c r="AD81" s="28">
        <f t="shared" ref="AD81:AD144" si="38">AD80+1</f>
        <v>66</v>
      </c>
      <c r="AE81" s="31">
        <f t="shared" ref="AE81:AE144" si="39">AE80+AG80</f>
        <v>126300.629980775</v>
      </c>
      <c r="AF81" s="31">
        <f t="shared" si="31"/>
        <v>-268.38883870914685</v>
      </c>
      <c r="AG81" s="31">
        <f t="shared" si="32"/>
        <v>-308.31300055146926</v>
      </c>
      <c r="AH81" s="31">
        <f t="shared" si="33"/>
        <v>-268.38883870914685</v>
      </c>
      <c r="AI81" s="31">
        <f t="shared" si="34"/>
        <v>0</v>
      </c>
    </row>
    <row r="82" spans="1:35">
      <c r="B82" s="30">
        <f t="shared" si="27"/>
        <v>44136</v>
      </c>
      <c r="C82" s="28">
        <f t="shared" si="35"/>
        <v>67</v>
      </c>
      <c r="D82" s="31">
        <f t="shared" si="36"/>
        <v>1711.7808847919844</v>
      </c>
      <c r="E82" s="31">
        <f t="shared" ref="E82:E145" si="40">E81+G81+J81</f>
        <v>222244.46318106595</v>
      </c>
      <c r="F82" s="31">
        <f>IPMT($E$3/12, 1, COUNT($C82:$C$375), $E82, 0)</f>
        <v>-1463.1093826086842</v>
      </c>
      <c r="G82" s="31">
        <f t="shared" si="37"/>
        <v>-248.67150218330016</v>
      </c>
      <c r="H82" s="31">
        <f t="shared" si="29"/>
        <v>-722.29450533846432</v>
      </c>
      <c r="I82" s="31">
        <f t="shared" si="30"/>
        <v>-740.81487727021988</v>
      </c>
      <c r="J82" s="31"/>
      <c r="K82" s="31"/>
      <c r="L82" s="31"/>
      <c r="M82" s="28">
        <f t="shared" si="20"/>
        <v>62</v>
      </c>
      <c r="N82" s="31">
        <f t="shared" si="26"/>
        <v>289.49390246737011</v>
      </c>
      <c r="O82" s="31">
        <f t="shared" si="24"/>
        <v>60221.045747633994</v>
      </c>
      <c r="P82" s="31">
        <f>IPMT($O$3/12, 1, COUNT($M82:$M$375), $O82, 0)</f>
        <v>-150.55261436908498</v>
      </c>
      <c r="Q82" s="31">
        <f t="shared" si="19"/>
        <v>-138.94128809828513</v>
      </c>
      <c r="R82" s="31"/>
      <c r="S82" s="31"/>
      <c r="AC82" s="30">
        <f t="shared" si="28"/>
        <v>44136</v>
      </c>
      <c r="AD82" s="28">
        <f t="shared" si="38"/>
        <v>67</v>
      </c>
      <c r="AE82" s="31">
        <f t="shared" si="39"/>
        <v>125992.31698022354</v>
      </c>
      <c r="AF82" s="31">
        <f t="shared" si="31"/>
        <v>-267.73367358297509</v>
      </c>
      <c r="AG82" s="31">
        <f t="shared" si="32"/>
        <v>-308.96816567764103</v>
      </c>
      <c r="AH82" s="31">
        <f t="shared" si="33"/>
        <v>-267.73367358297509</v>
      </c>
      <c r="AI82" s="31">
        <f t="shared" si="34"/>
        <v>0</v>
      </c>
    </row>
    <row r="83" spans="1:35">
      <c r="A83" s="31">
        <f>SUM(F72:F83)</f>
        <v>-17643.394072676787</v>
      </c>
      <c r="B83" s="30">
        <f t="shared" si="27"/>
        <v>44166</v>
      </c>
      <c r="C83" s="28">
        <f t="shared" si="35"/>
        <v>68</v>
      </c>
      <c r="D83" s="31">
        <f t="shared" si="36"/>
        <v>1711.7808847919844</v>
      </c>
      <c r="E83" s="31">
        <f t="shared" si="40"/>
        <v>221995.79167888264</v>
      </c>
      <c r="F83" s="31">
        <f>IPMT($E$3/12, 1, COUNT($C83:$C$375), $E83, 0)</f>
        <v>-1461.4722952193108</v>
      </c>
      <c r="G83" s="31">
        <f t="shared" si="37"/>
        <v>-250.30858957267355</v>
      </c>
      <c r="H83" s="31">
        <f t="shared" si="29"/>
        <v>-721.48632295636855</v>
      </c>
      <c r="I83" s="31">
        <f t="shared" si="30"/>
        <v>-739.98597226294225</v>
      </c>
      <c r="J83" s="31"/>
      <c r="K83" s="31"/>
      <c r="L83" s="31"/>
      <c r="M83" s="28">
        <f t="shared" si="20"/>
        <v>63</v>
      </c>
      <c r="N83" s="31">
        <f t="shared" si="26"/>
        <v>289.49390246737011</v>
      </c>
      <c r="O83" s="31">
        <f t="shared" si="24"/>
        <v>60082.104459535709</v>
      </c>
      <c r="P83" s="31">
        <f>IPMT($O$3/12, 1, COUNT($M83:$M$375), $O83, 0)</f>
        <v>-150.20526114883927</v>
      </c>
      <c r="Q83" s="31">
        <f t="shared" si="19"/>
        <v>-139.28864131853084</v>
      </c>
      <c r="R83" s="31">
        <v>3473.9268296084406</v>
      </c>
      <c r="S83" s="31" t="s">
        <v>19</v>
      </c>
      <c r="AC83" s="30">
        <f t="shared" si="28"/>
        <v>44166</v>
      </c>
      <c r="AD83" s="28">
        <f t="shared" si="38"/>
        <v>68</v>
      </c>
      <c r="AE83" s="31">
        <f t="shared" si="39"/>
        <v>125683.3488145459</v>
      </c>
      <c r="AF83" s="31">
        <f t="shared" si="31"/>
        <v>-267.07711623091006</v>
      </c>
      <c r="AG83" s="31">
        <f t="shared" si="32"/>
        <v>-309.62472302970605</v>
      </c>
      <c r="AH83" s="31">
        <f t="shared" si="33"/>
        <v>-267.07711623091006</v>
      </c>
      <c r="AI83" s="31">
        <f t="shared" si="34"/>
        <v>0</v>
      </c>
    </row>
    <row r="84" spans="1:35">
      <c r="B84" s="30">
        <f t="shared" si="27"/>
        <v>44197</v>
      </c>
      <c r="C84" s="28">
        <f t="shared" si="35"/>
        <v>69</v>
      </c>
      <c r="D84" s="31">
        <f t="shared" si="36"/>
        <v>1711.7808847919844</v>
      </c>
      <c r="E84" s="31">
        <f t="shared" si="40"/>
        <v>221745.48308930997</v>
      </c>
      <c r="F84" s="31">
        <f>IPMT($E$3/12, 1, COUNT($C84:$C$375), $E84, 0)</f>
        <v>-1459.8244303379574</v>
      </c>
      <c r="G84" s="31">
        <f t="shared" si="37"/>
        <v>-251.95645445402693</v>
      </c>
      <c r="H84" s="31">
        <f t="shared" si="29"/>
        <v>-720.67282004025742</v>
      </c>
      <c r="I84" s="31">
        <f t="shared" si="30"/>
        <v>-739.15161029770002</v>
      </c>
      <c r="J84" s="31"/>
      <c r="K84" s="31"/>
      <c r="L84" s="31"/>
      <c r="M84" s="28">
        <f t="shared" si="20"/>
        <v>64</v>
      </c>
      <c r="N84" s="31">
        <f t="shared" ref="N84:N147" si="41">-PMT($O$3/12, 292, $O$84)</f>
        <v>306.27123634903609</v>
      </c>
      <c r="O84" s="31">
        <f t="shared" si="24"/>
        <v>63416.742647825617</v>
      </c>
      <c r="P84" s="31">
        <f>IPMT($O$3/12, 1, COUNT($M84:$M$375), $O84, 0)</f>
        <v>-158.54185661956404</v>
      </c>
      <c r="Q84" s="31">
        <f t="shared" si="19"/>
        <v>-147.72937972947204</v>
      </c>
      <c r="AC84" s="30">
        <f t="shared" si="28"/>
        <v>44197</v>
      </c>
      <c r="AD84" s="28">
        <f t="shared" si="38"/>
        <v>69</v>
      </c>
      <c r="AE84" s="31">
        <f t="shared" si="39"/>
        <v>125373.7240915162</v>
      </c>
      <c r="AF84" s="31">
        <f t="shared" si="31"/>
        <v>-266.41916369447193</v>
      </c>
      <c r="AG84" s="31">
        <f t="shared" si="32"/>
        <v>-310.28267556614418</v>
      </c>
      <c r="AH84" s="31">
        <f t="shared" si="33"/>
        <v>-266.41916369447193</v>
      </c>
      <c r="AI84" s="31">
        <f t="shared" si="34"/>
        <v>0</v>
      </c>
    </row>
    <row r="85" spans="1:35">
      <c r="B85" s="30">
        <f t="shared" si="27"/>
        <v>44228</v>
      </c>
      <c r="C85" s="28">
        <f t="shared" si="35"/>
        <v>70</v>
      </c>
      <c r="D85" s="31">
        <f t="shared" si="36"/>
        <v>1711.7808847919844</v>
      </c>
      <c r="E85" s="31">
        <f t="shared" si="40"/>
        <v>221493.52663485595</v>
      </c>
      <c r="F85" s="31">
        <f>IPMT($E$3/12, 1, COUNT($C85:$C$375), $E85, 0)</f>
        <v>-1458.1657170128017</v>
      </c>
      <c r="G85" s="31">
        <f t="shared" si="37"/>
        <v>-253.61516777918268</v>
      </c>
      <c r="H85" s="31">
        <f t="shared" si="29"/>
        <v>-719.85396156328193</v>
      </c>
      <c r="I85" s="31">
        <f t="shared" si="30"/>
        <v>-738.31175544951975</v>
      </c>
      <c r="J85" s="31"/>
      <c r="K85" s="31"/>
      <c r="L85" s="31"/>
      <c r="M85" s="28">
        <f t="shared" si="20"/>
        <v>65</v>
      </c>
      <c r="N85" s="31">
        <f t="shared" si="41"/>
        <v>306.27123634903609</v>
      </c>
      <c r="O85" s="31">
        <f t="shared" si="24"/>
        <v>63269.013268096147</v>
      </c>
      <c r="P85" s="31">
        <f>IPMT($O$3/12, 1, COUNT($M85:$M$375), $O85, 0)</f>
        <v>-158.17253317024037</v>
      </c>
      <c r="Q85" s="31">
        <f t="shared" ref="Q85:Q148" si="42">-$N85-P85</f>
        <v>-148.09870317879572</v>
      </c>
      <c r="R85" s="33"/>
      <c r="S85" s="31"/>
      <c r="AC85" s="30">
        <f t="shared" si="28"/>
        <v>44228</v>
      </c>
      <c r="AD85" s="28">
        <f t="shared" si="38"/>
        <v>70</v>
      </c>
      <c r="AE85" s="31">
        <f t="shared" si="39"/>
        <v>125063.44141595006</v>
      </c>
      <c r="AF85" s="31">
        <f t="shared" si="31"/>
        <v>-265.75981300889396</v>
      </c>
      <c r="AG85" s="31">
        <f t="shared" si="32"/>
        <v>-310.94202625172215</v>
      </c>
      <c r="AH85" s="31">
        <f t="shared" si="33"/>
        <v>-265.75981300889396</v>
      </c>
      <c r="AI85" s="31">
        <f t="shared" si="34"/>
        <v>0</v>
      </c>
    </row>
    <row r="86" spans="1:35">
      <c r="B86" s="30">
        <f t="shared" si="27"/>
        <v>44256</v>
      </c>
      <c r="C86" s="28">
        <f t="shared" si="35"/>
        <v>71</v>
      </c>
      <c r="D86" s="31">
        <f t="shared" si="36"/>
        <v>1711.7808847919844</v>
      </c>
      <c r="E86" s="31">
        <f t="shared" si="40"/>
        <v>221239.91146707677</v>
      </c>
      <c r="F86" s="31">
        <f>IPMT($E$3/12, 1, COUNT($C86:$C$375), $E86, 0)</f>
        <v>-1456.4960838249222</v>
      </c>
      <c r="G86" s="31">
        <f t="shared" si="37"/>
        <v>-255.28480096706221</v>
      </c>
      <c r="H86" s="31">
        <f t="shared" si="29"/>
        <v>-719.02971226799957</v>
      </c>
      <c r="I86" s="31">
        <f t="shared" si="30"/>
        <v>-737.46637155692258</v>
      </c>
      <c r="J86" s="31"/>
      <c r="K86" s="31"/>
      <c r="L86" s="31"/>
      <c r="M86" s="28">
        <f t="shared" ref="M86:M149" si="43">M85+1</f>
        <v>66</v>
      </c>
      <c r="N86" s="31">
        <f t="shared" si="41"/>
        <v>306.27123634903609</v>
      </c>
      <c r="O86" s="31">
        <f t="shared" si="24"/>
        <v>63120.914564917352</v>
      </c>
      <c r="P86" s="31">
        <f>IPMT($O$3/12, 1, COUNT($M86:$M$375), $O86, 0)</f>
        <v>-157.80228641229337</v>
      </c>
      <c r="Q86" s="31">
        <f t="shared" si="42"/>
        <v>-148.46894993674272</v>
      </c>
      <c r="R86" s="31"/>
      <c r="S86" s="31"/>
      <c r="AC86" s="30">
        <f t="shared" si="28"/>
        <v>44256</v>
      </c>
      <c r="AD86" s="28">
        <f t="shared" si="38"/>
        <v>71</v>
      </c>
      <c r="AE86" s="31">
        <f t="shared" si="39"/>
        <v>124752.49938969834</v>
      </c>
      <c r="AF86" s="31">
        <f t="shared" si="31"/>
        <v>-265.09906120310899</v>
      </c>
      <c r="AG86" s="31">
        <f t="shared" si="32"/>
        <v>-311.60277805750712</v>
      </c>
      <c r="AH86" s="31">
        <f t="shared" si="33"/>
        <v>-265.09906120310899</v>
      </c>
      <c r="AI86" s="31">
        <f t="shared" si="34"/>
        <v>0</v>
      </c>
    </row>
    <row r="87" spans="1:35">
      <c r="B87" s="30">
        <f t="shared" si="27"/>
        <v>44287</v>
      </c>
      <c r="C87" s="28">
        <f t="shared" si="35"/>
        <v>72</v>
      </c>
      <c r="D87" s="31">
        <f t="shared" si="36"/>
        <v>1711.7808847919844</v>
      </c>
      <c r="E87" s="31">
        <f t="shared" si="40"/>
        <v>220984.62666610972</v>
      </c>
      <c r="F87" s="31">
        <f>IPMT($E$3/12, 1, COUNT($C87:$C$375), $E87, 0)</f>
        <v>-1454.8154588852224</v>
      </c>
      <c r="G87" s="31">
        <f t="shared" si="37"/>
        <v>-256.96542590676199</v>
      </c>
      <c r="H87" s="31">
        <f t="shared" si="29"/>
        <v>-718.20003666485661</v>
      </c>
      <c r="I87" s="31">
        <f t="shared" si="30"/>
        <v>-736.61542222036576</v>
      </c>
      <c r="J87" s="31"/>
      <c r="K87" s="31"/>
      <c r="L87" s="31"/>
      <c r="M87" s="28">
        <f t="shared" si="43"/>
        <v>67</v>
      </c>
      <c r="N87" s="31">
        <f t="shared" si="41"/>
        <v>306.27123634903609</v>
      </c>
      <c r="O87" s="31">
        <f t="shared" si="24"/>
        <v>62972.445614980606</v>
      </c>
      <c r="P87" s="31">
        <f>IPMT($O$3/12, 1, COUNT($M87:$M$375), $O87, 0)</f>
        <v>-157.43111403745152</v>
      </c>
      <c r="Q87" s="31">
        <f t="shared" si="42"/>
        <v>-148.84012231158457</v>
      </c>
      <c r="R87" s="31"/>
      <c r="S87" s="31"/>
      <c r="AC87" s="30">
        <f t="shared" si="28"/>
        <v>44287</v>
      </c>
      <c r="AD87" s="28">
        <f t="shared" si="38"/>
        <v>72</v>
      </c>
      <c r="AE87" s="31">
        <f t="shared" si="39"/>
        <v>124440.89661164083</v>
      </c>
      <c r="AF87" s="31">
        <f t="shared" si="31"/>
        <v>-264.43690529973679</v>
      </c>
      <c r="AG87" s="31">
        <f t="shared" si="32"/>
        <v>-312.26493396087932</v>
      </c>
      <c r="AH87" s="31">
        <f t="shared" si="33"/>
        <v>-264.43690529973679</v>
      </c>
      <c r="AI87" s="31">
        <f t="shared" si="34"/>
        <v>0</v>
      </c>
    </row>
    <row r="88" spans="1:35">
      <c r="B88" s="30">
        <f t="shared" si="27"/>
        <v>44317</v>
      </c>
      <c r="C88" s="28">
        <f t="shared" si="35"/>
        <v>73</v>
      </c>
      <c r="D88" s="31">
        <f t="shared" si="36"/>
        <v>1711.7808847919844</v>
      </c>
      <c r="E88" s="31">
        <f t="shared" si="40"/>
        <v>220727.66124020296</v>
      </c>
      <c r="F88" s="31">
        <f>IPMT($E$3/12, 1, COUNT($C88:$C$375), $E88, 0)</f>
        <v>-1453.1237698313362</v>
      </c>
      <c r="G88" s="31">
        <f t="shared" si="37"/>
        <v>-258.65711496064819</v>
      </c>
      <c r="H88" s="31">
        <f t="shared" si="29"/>
        <v>-717.36489903065967</v>
      </c>
      <c r="I88" s="31">
        <f t="shared" si="30"/>
        <v>-735.7588708006765</v>
      </c>
      <c r="J88" s="31"/>
      <c r="K88" s="31"/>
      <c r="L88" s="31"/>
      <c r="M88" s="28">
        <f t="shared" si="43"/>
        <v>68</v>
      </c>
      <c r="N88" s="31">
        <f t="shared" si="41"/>
        <v>306.27123634903609</v>
      </c>
      <c r="O88" s="31">
        <f t="shared" si="24"/>
        <v>62823.605492669019</v>
      </c>
      <c r="P88" s="31">
        <f>IPMT($O$3/12, 1, COUNT($M88:$M$375), $O88, 0)</f>
        <v>-157.05901373167256</v>
      </c>
      <c r="Q88" s="31">
        <f t="shared" si="42"/>
        <v>-149.21222261736352</v>
      </c>
      <c r="R88" s="31"/>
      <c r="S88" s="31"/>
      <c r="AC88" s="30">
        <f t="shared" si="28"/>
        <v>44317</v>
      </c>
      <c r="AD88" s="28">
        <f t="shared" si="38"/>
        <v>73</v>
      </c>
      <c r="AE88" s="31">
        <f t="shared" si="39"/>
        <v>124128.63167767995</v>
      </c>
      <c r="AF88" s="31">
        <f t="shared" si="31"/>
        <v>-263.7733423150699</v>
      </c>
      <c r="AG88" s="31">
        <f t="shared" si="32"/>
        <v>-312.92849694554621</v>
      </c>
      <c r="AH88" s="31">
        <f t="shared" si="33"/>
        <v>-263.7733423150699</v>
      </c>
      <c r="AI88" s="31">
        <f t="shared" si="34"/>
        <v>0</v>
      </c>
    </row>
    <row r="89" spans="1:35">
      <c r="B89" s="30">
        <f t="shared" si="27"/>
        <v>44348</v>
      </c>
      <c r="C89" s="28">
        <f t="shared" si="35"/>
        <v>74</v>
      </c>
      <c r="D89" s="31">
        <f t="shared" si="36"/>
        <v>1711.7808847919844</v>
      </c>
      <c r="E89" s="31">
        <f t="shared" si="40"/>
        <v>220469.0041252423</v>
      </c>
      <c r="F89" s="31">
        <f>IPMT($E$3/12, 1, COUNT($C89:$C$375), $E89, 0)</f>
        <v>-1451.4209438245118</v>
      </c>
      <c r="G89" s="31">
        <f t="shared" si="37"/>
        <v>-260.35994096747254</v>
      </c>
      <c r="H89" s="31">
        <f t="shared" si="29"/>
        <v>-716.52426340703744</v>
      </c>
      <c r="I89" s="31">
        <f t="shared" si="30"/>
        <v>-734.89668041747439</v>
      </c>
      <c r="J89" s="31"/>
      <c r="K89" s="31"/>
      <c r="L89" s="31"/>
      <c r="M89" s="28">
        <f t="shared" si="43"/>
        <v>69</v>
      </c>
      <c r="N89" s="31">
        <f t="shared" si="41"/>
        <v>306.27123634903609</v>
      </c>
      <c r="O89" s="31">
        <f t="shared" si="24"/>
        <v>62674.393270051653</v>
      </c>
      <c r="P89" s="31">
        <f>IPMT($O$3/12, 1, COUNT($M89:$M$375), $O89, 0)</f>
        <v>-156.68598317512914</v>
      </c>
      <c r="Q89" s="31">
        <f t="shared" si="42"/>
        <v>-149.58525317390695</v>
      </c>
      <c r="R89" s="31"/>
      <c r="S89" s="31"/>
      <c r="AC89" s="30">
        <f t="shared" si="28"/>
        <v>44348</v>
      </c>
      <c r="AD89" s="28">
        <f t="shared" si="38"/>
        <v>74</v>
      </c>
      <c r="AE89" s="31">
        <f t="shared" si="39"/>
        <v>123815.7031807344</v>
      </c>
      <c r="AF89" s="31">
        <f t="shared" si="31"/>
        <v>-263.10836925906062</v>
      </c>
      <c r="AG89" s="31">
        <f t="shared" si="32"/>
        <v>-313.59347000155549</v>
      </c>
      <c r="AH89" s="31">
        <f t="shared" si="33"/>
        <v>-263.10836925906062</v>
      </c>
      <c r="AI89" s="31">
        <f t="shared" si="34"/>
        <v>0</v>
      </c>
    </row>
    <row r="90" spans="1:35">
      <c r="B90" s="30">
        <f t="shared" si="27"/>
        <v>44378</v>
      </c>
      <c r="C90" s="28">
        <f t="shared" si="35"/>
        <v>75</v>
      </c>
      <c r="D90" s="31">
        <f t="shared" si="36"/>
        <v>1711.7808847919844</v>
      </c>
      <c r="E90" s="31">
        <f t="shared" si="40"/>
        <v>220208.64418427483</v>
      </c>
      <c r="F90" s="31">
        <f>IPMT($E$3/12, 1, COUNT($C90:$C$375), $E90, 0)</f>
        <v>-1449.706907546476</v>
      </c>
      <c r="G90" s="31">
        <f t="shared" si="37"/>
        <v>-262.07397724550833</v>
      </c>
      <c r="H90" s="31">
        <f t="shared" si="29"/>
        <v>-715.67809359889327</v>
      </c>
      <c r="I90" s="31">
        <f t="shared" si="30"/>
        <v>-734.02881394758276</v>
      </c>
      <c r="J90" s="31"/>
      <c r="K90" s="31"/>
      <c r="L90" s="31"/>
      <c r="M90" s="28">
        <f t="shared" si="43"/>
        <v>70</v>
      </c>
      <c r="N90" s="31">
        <f t="shared" si="41"/>
        <v>306.27123634903609</v>
      </c>
      <c r="O90" s="31">
        <f t="shared" si="24"/>
        <v>62524.808016877745</v>
      </c>
      <c r="P90" s="31">
        <f>IPMT($O$3/12, 1, COUNT($M90:$M$375), $O90, 0)</f>
        <v>-156.31202004219438</v>
      </c>
      <c r="Q90" s="31">
        <f t="shared" si="42"/>
        <v>-149.95921630684171</v>
      </c>
      <c r="R90" s="31"/>
      <c r="S90" s="31"/>
      <c r="AC90" s="30">
        <f t="shared" si="28"/>
        <v>44378</v>
      </c>
      <c r="AD90" s="28">
        <f t="shared" si="38"/>
        <v>75</v>
      </c>
      <c r="AE90" s="31">
        <f t="shared" si="39"/>
        <v>123502.10971073285</v>
      </c>
      <c r="AF90" s="31">
        <f t="shared" si="31"/>
        <v>-262.44198313530734</v>
      </c>
      <c r="AG90" s="31">
        <f t="shared" si="32"/>
        <v>-314.25985612530877</v>
      </c>
      <c r="AH90" s="31">
        <f t="shared" si="33"/>
        <v>-262.44198313530734</v>
      </c>
      <c r="AI90" s="31">
        <f t="shared" si="34"/>
        <v>0</v>
      </c>
    </row>
    <row r="91" spans="1:35">
      <c r="B91" s="30">
        <f t="shared" si="27"/>
        <v>44409</v>
      </c>
      <c r="C91" s="28">
        <f t="shared" si="35"/>
        <v>76</v>
      </c>
      <c r="D91" s="31">
        <f t="shared" si="36"/>
        <v>1711.7808847919844</v>
      </c>
      <c r="E91" s="31">
        <f t="shared" si="40"/>
        <v>219946.57020702932</v>
      </c>
      <c r="F91" s="31">
        <f>IPMT($E$3/12, 1, COUNT($C91:$C$375), $E91, 0)</f>
        <v>-1447.9815871962765</v>
      </c>
      <c r="G91" s="31">
        <f t="shared" si="37"/>
        <v>-263.79929759570791</v>
      </c>
      <c r="H91" s="31">
        <f t="shared" si="29"/>
        <v>-714.8263531728453</v>
      </c>
      <c r="I91" s="31">
        <f t="shared" si="30"/>
        <v>-733.15523402343115</v>
      </c>
      <c r="J91" s="31"/>
      <c r="K91" s="31"/>
      <c r="L91" s="31"/>
      <c r="M91" s="28">
        <f t="shared" si="43"/>
        <v>71</v>
      </c>
      <c r="N91" s="31">
        <f t="shared" si="41"/>
        <v>306.27123634903609</v>
      </c>
      <c r="O91" s="31">
        <f t="shared" si="24"/>
        <v>62374.8488005709</v>
      </c>
      <c r="P91" s="31">
        <f>IPMT($O$3/12, 1, COUNT($M91:$M$375), $O91, 0)</f>
        <v>-155.93712200142724</v>
      </c>
      <c r="Q91" s="31">
        <f t="shared" si="42"/>
        <v>-150.33411434760885</v>
      </c>
      <c r="R91" s="31"/>
      <c r="S91" s="31"/>
      <c r="AC91" s="30">
        <f t="shared" si="28"/>
        <v>44409</v>
      </c>
      <c r="AD91" s="28">
        <f t="shared" si="38"/>
        <v>76</v>
      </c>
      <c r="AE91" s="31">
        <f t="shared" si="39"/>
        <v>123187.84985460754</v>
      </c>
      <c r="AF91" s="31">
        <f t="shared" si="31"/>
        <v>-261.77418094104098</v>
      </c>
      <c r="AG91" s="31">
        <f t="shared" si="32"/>
        <v>-314.92765831957513</v>
      </c>
      <c r="AH91" s="31">
        <f t="shared" si="33"/>
        <v>-261.77418094104098</v>
      </c>
      <c r="AI91" s="31">
        <f t="shared" si="34"/>
        <v>0</v>
      </c>
    </row>
    <row r="92" spans="1:35">
      <c r="B92" s="30">
        <f t="shared" si="27"/>
        <v>44440</v>
      </c>
      <c r="C92" s="28">
        <f t="shared" si="35"/>
        <v>77</v>
      </c>
      <c r="D92" s="31">
        <f t="shared" si="36"/>
        <v>1711.7808847919844</v>
      </c>
      <c r="E92" s="31">
        <f t="shared" si="40"/>
        <v>219682.7709094336</v>
      </c>
      <c r="F92" s="31">
        <f>IPMT($E$3/12, 1, COUNT($C92:$C$375), $E92, 0)</f>
        <v>-1446.2449084871046</v>
      </c>
      <c r="G92" s="31">
        <f t="shared" si="37"/>
        <v>-265.5359763048798</v>
      </c>
      <c r="H92" s="31">
        <f t="shared" si="29"/>
        <v>-713.96900545565916</v>
      </c>
      <c r="I92" s="31">
        <f t="shared" si="30"/>
        <v>-732.27590303144541</v>
      </c>
      <c r="J92" s="31"/>
      <c r="K92" s="31"/>
      <c r="L92" s="31"/>
      <c r="M92" s="28">
        <f t="shared" si="43"/>
        <v>72</v>
      </c>
      <c r="N92" s="31">
        <f t="shared" si="41"/>
        <v>306.27123634903609</v>
      </c>
      <c r="O92" s="31">
        <f t="shared" si="24"/>
        <v>62224.514686223294</v>
      </c>
      <c r="P92" s="31">
        <f>IPMT($O$3/12, 1, COUNT($M92:$M$375), $O92, 0)</f>
        <v>-155.56128671555823</v>
      </c>
      <c r="Q92" s="31">
        <f t="shared" si="42"/>
        <v>-150.70994963347786</v>
      </c>
      <c r="R92" s="31"/>
      <c r="S92" s="31"/>
      <c r="AC92" s="30">
        <f t="shared" si="28"/>
        <v>44440</v>
      </c>
      <c r="AD92" s="28">
        <f t="shared" si="38"/>
        <v>77</v>
      </c>
      <c r="AE92" s="31">
        <f t="shared" si="39"/>
        <v>122872.92219628797</v>
      </c>
      <c r="AF92" s="31">
        <f t="shared" si="31"/>
        <v>-261.10495966711198</v>
      </c>
      <c r="AG92" s="31">
        <f t="shared" si="32"/>
        <v>-315.59687959350413</v>
      </c>
      <c r="AH92" s="31">
        <f t="shared" si="33"/>
        <v>-261.10495966711198</v>
      </c>
      <c r="AI92" s="31">
        <f t="shared" si="34"/>
        <v>0</v>
      </c>
    </row>
    <row r="93" spans="1:35">
      <c r="B93" s="30">
        <f t="shared" si="27"/>
        <v>44470</v>
      </c>
      <c r="C93" s="28">
        <f t="shared" si="35"/>
        <v>78</v>
      </c>
      <c r="D93" s="31">
        <f t="shared" si="36"/>
        <v>1711.7808847919844</v>
      </c>
      <c r="E93" s="31">
        <f t="shared" si="40"/>
        <v>219417.23493312873</v>
      </c>
      <c r="F93" s="31">
        <f>IPMT($E$3/12, 1, COUNT($C93:$C$375), $E93, 0)</f>
        <v>-1444.4967966430975</v>
      </c>
      <c r="G93" s="31">
        <f t="shared" si="37"/>
        <v>-267.28408814888689</v>
      </c>
      <c r="H93" s="31">
        <f t="shared" si="29"/>
        <v>-713.10601353266838</v>
      </c>
      <c r="I93" s="31">
        <f t="shared" si="30"/>
        <v>-731.39078311042908</v>
      </c>
      <c r="J93" s="31"/>
      <c r="K93" s="31"/>
      <c r="L93" s="31"/>
      <c r="M93" s="28">
        <f t="shared" si="43"/>
        <v>73</v>
      </c>
      <c r="N93" s="31">
        <f t="shared" si="41"/>
        <v>306.27123634903609</v>
      </c>
      <c r="O93" s="31">
        <f t="shared" si="24"/>
        <v>62073.804736589816</v>
      </c>
      <c r="P93" s="31">
        <f>IPMT($O$3/12, 1, COUNT($M93:$M$375), $O93, 0)</f>
        <v>-155.18451184147455</v>
      </c>
      <c r="Q93" s="31">
        <f t="shared" si="42"/>
        <v>-151.08672450756154</v>
      </c>
      <c r="R93" s="31"/>
      <c r="S93" s="31"/>
      <c r="AC93" s="30">
        <f t="shared" si="28"/>
        <v>44470</v>
      </c>
      <c r="AD93" s="28">
        <f t="shared" si="38"/>
        <v>78</v>
      </c>
      <c r="AE93" s="31">
        <f t="shared" si="39"/>
        <v>122557.32531669446</v>
      </c>
      <c r="AF93" s="31">
        <f t="shared" si="31"/>
        <v>-260.43431629797573</v>
      </c>
      <c r="AG93" s="31">
        <f t="shared" si="32"/>
        <v>-316.26752296264038</v>
      </c>
      <c r="AH93" s="31">
        <f t="shared" si="33"/>
        <v>-260.43431629797573</v>
      </c>
      <c r="AI93" s="31">
        <f t="shared" si="34"/>
        <v>0</v>
      </c>
    </row>
    <row r="94" spans="1:35">
      <c r="B94" s="30">
        <f t="shared" si="27"/>
        <v>44501</v>
      </c>
      <c r="C94" s="28">
        <f t="shared" si="35"/>
        <v>79</v>
      </c>
      <c r="D94" s="31">
        <f t="shared" si="36"/>
        <v>1711.7808847919844</v>
      </c>
      <c r="E94" s="31">
        <f t="shared" si="40"/>
        <v>219149.95084497984</v>
      </c>
      <c r="F94" s="31">
        <f>IPMT($E$3/12, 1, COUNT($C94:$C$375), $E94, 0)</f>
        <v>-1442.7371763961173</v>
      </c>
      <c r="G94" s="31">
        <f t="shared" si="37"/>
        <v>-269.04370839586704</v>
      </c>
      <c r="H94" s="31">
        <f t="shared" si="29"/>
        <v>-712.23734024618454</v>
      </c>
      <c r="I94" s="31">
        <f t="shared" si="30"/>
        <v>-730.49983614993278</v>
      </c>
      <c r="J94" s="31"/>
      <c r="K94" s="31"/>
      <c r="L94" s="31"/>
      <c r="M94" s="28">
        <f t="shared" si="43"/>
        <v>74</v>
      </c>
      <c r="N94" s="31">
        <f t="shared" si="41"/>
        <v>306.27123634903609</v>
      </c>
      <c r="O94" s="31">
        <f t="shared" si="24"/>
        <v>61922.718012082252</v>
      </c>
      <c r="P94" s="31">
        <f>IPMT($O$3/12, 1, COUNT($M94:$M$375), $O94, 0)</f>
        <v>-154.80679503020562</v>
      </c>
      <c r="Q94" s="31">
        <f t="shared" si="42"/>
        <v>-151.46444131883047</v>
      </c>
      <c r="R94" s="31"/>
      <c r="S94" s="31"/>
      <c r="AC94" s="30">
        <f t="shared" si="28"/>
        <v>44501</v>
      </c>
      <c r="AD94" s="28">
        <f t="shared" si="38"/>
        <v>79</v>
      </c>
      <c r="AE94" s="31">
        <f t="shared" si="39"/>
        <v>122241.05779373182</v>
      </c>
      <c r="AF94" s="31">
        <f t="shared" si="31"/>
        <v>-259.76224781168008</v>
      </c>
      <c r="AG94" s="31">
        <f t="shared" si="32"/>
        <v>-316.93959144893603</v>
      </c>
      <c r="AH94" s="31">
        <f t="shared" si="33"/>
        <v>-259.76224781168008</v>
      </c>
      <c r="AI94" s="31">
        <f t="shared" si="34"/>
        <v>0</v>
      </c>
    </row>
    <row r="95" spans="1:35">
      <c r="A95" s="31">
        <f>SUM(F84:F95)</f>
        <v>-17405.979751968331</v>
      </c>
      <c r="B95" s="30">
        <f t="shared" si="27"/>
        <v>44531</v>
      </c>
      <c r="C95" s="28">
        <f t="shared" si="35"/>
        <v>80</v>
      </c>
      <c r="D95" s="31">
        <f t="shared" si="36"/>
        <v>1711.7808847919844</v>
      </c>
      <c r="E95" s="31">
        <f t="shared" si="40"/>
        <v>218880.90713658399</v>
      </c>
      <c r="F95" s="31">
        <f>IPMT($E$3/12, 1, COUNT($C95:$C$375), $E95, 0)</f>
        <v>-1440.9659719825113</v>
      </c>
      <c r="G95" s="31">
        <f t="shared" si="37"/>
        <v>-270.81491280947307</v>
      </c>
      <c r="H95" s="31">
        <f t="shared" si="29"/>
        <v>-711.36294819389798</v>
      </c>
      <c r="I95" s="31">
        <f t="shared" si="30"/>
        <v>-729.60302378861331</v>
      </c>
      <c r="J95" s="31"/>
      <c r="K95" s="31"/>
      <c r="L95" s="31"/>
      <c r="M95" s="28">
        <f t="shared" si="43"/>
        <v>75</v>
      </c>
      <c r="N95" s="31">
        <f t="shared" si="41"/>
        <v>306.27123634903609</v>
      </c>
      <c r="O95" s="31">
        <f t="shared" si="24"/>
        <v>61771.253570763423</v>
      </c>
      <c r="P95" s="31">
        <f>IPMT($O$3/12, 1, COUNT($M95:$M$375), $O95, 0)</f>
        <v>-154.42813392690857</v>
      </c>
      <c r="Q95" s="31">
        <f t="shared" si="42"/>
        <v>-151.84310242212752</v>
      </c>
      <c r="R95" s="31"/>
      <c r="S95" s="31"/>
      <c r="AC95" s="30">
        <f t="shared" si="28"/>
        <v>44531</v>
      </c>
      <c r="AD95" s="28">
        <f t="shared" si="38"/>
        <v>80</v>
      </c>
      <c r="AE95" s="31">
        <f t="shared" si="39"/>
        <v>121924.11820228287</v>
      </c>
      <c r="AF95" s="31">
        <f t="shared" si="31"/>
        <v>-259.08875117985116</v>
      </c>
      <c r="AG95" s="31">
        <f t="shared" si="32"/>
        <v>-317.61308808076495</v>
      </c>
      <c r="AH95" s="31">
        <f t="shared" si="33"/>
        <v>-259.08875117985116</v>
      </c>
      <c r="AI95" s="31">
        <f t="shared" si="34"/>
        <v>0</v>
      </c>
    </row>
    <row r="96" spans="1:35">
      <c r="B96" s="30">
        <f t="shared" si="27"/>
        <v>44562</v>
      </c>
      <c r="C96" s="28">
        <f t="shared" si="35"/>
        <v>81</v>
      </c>
      <c r="D96" s="31">
        <f t="shared" si="36"/>
        <v>1711.7808847919844</v>
      </c>
      <c r="E96" s="31">
        <f t="shared" si="40"/>
        <v>218610.09222377453</v>
      </c>
      <c r="F96" s="31">
        <f>IPMT($E$3/12, 1, COUNT($C96:$C$375), $E96, 0)</f>
        <v>-1439.183107139849</v>
      </c>
      <c r="G96" s="31">
        <f t="shared" si="37"/>
        <v>-272.59777765213539</v>
      </c>
      <c r="H96" s="31">
        <f t="shared" si="29"/>
        <v>-710.48279972726721</v>
      </c>
      <c r="I96" s="31">
        <f t="shared" si="30"/>
        <v>-728.70030741258176</v>
      </c>
      <c r="J96" s="31"/>
      <c r="K96" s="31"/>
      <c r="L96" s="31"/>
      <c r="M96" s="28">
        <f t="shared" si="43"/>
        <v>76</v>
      </c>
      <c r="N96" s="31">
        <f t="shared" si="41"/>
        <v>306.27123634903609</v>
      </c>
      <c r="O96" s="31">
        <f t="shared" si="24"/>
        <v>61619.410468341295</v>
      </c>
      <c r="P96" s="31">
        <f>IPMT($O$3/12, 1, COUNT($M96:$M$375), $O96, 0)</f>
        <v>-154.04852617085325</v>
      </c>
      <c r="Q96" s="31">
        <f t="shared" si="42"/>
        <v>-152.22271017818284</v>
      </c>
      <c r="R96" s="31"/>
      <c r="S96" s="31"/>
      <c r="AC96" s="30">
        <f t="shared" si="28"/>
        <v>44562</v>
      </c>
      <c r="AD96" s="28">
        <f t="shared" si="38"/>
        <v>81</v>
      </c>
      <c r="AE96" s="31">
        <f t="shared" si="39"/>
        <v>121606.50511420211</v>
      </c>
      <c r="AF96" s="31">
        <f t="shared" si="31"/>
        <v>-258.41382336767953</v>
      </c>
      <c r="AG96" s="31">
        <f t="shared" si="32"/>
        <v>-318.28801589293658</v>
      </c>
      <c r="AH96" s="31">
        <f t="shared" si="33"/>
        <v>-258.41382336767953</v>
      </c>
      <c r="AI96" s="31">
        <f t="shared" si="34"/>
        <v>0</v>
      </c>
    </row>
    <row r="97" spans="1:35">
      <c r="B97" s="30">
        <f t="shared" si="27"/>
        <v>44593</v>
      </c>
      <c r="C97" s="28">
        <f t="shared" si="35"/>
        <v>82</v>
      </c>
      <c r="D97" s="31">
        <f t="shared" si="36"/>
        <v>1711.7808847919844</v>
      </c>
      <c r="E97" s="31">
        <f t="shared" si="40"/>
        <v>218337.49444612238</v>
      </c>
      <c r="F97" s="31">
        <f>IPMT($E$3/12, 1, COUNT($C97:$C$375), $E97, 0)</f>
        <v>-1437.3885051036391</v>
      </c>
      <c r="G97" s="31">
        <f t="shared" si="37"/>
        <v>-274.39237968834527</v>
      </c>
      <c r="H97" s="31">
        <f t="shared" si="29"/>
        <v>-709.59685694989776</v>
      </c>
      <c r="I97" s="31">
        <f t="shared" si="30"/>
        <v>-727.79164815374133</v>
      </c>
      <c r="J97" s="31"/>
      <c r="K97" s="31"/>
      <c r="L97" s="31"/>
      <c r="M97" s="28">
        <f t="shared" si="43"/>
        <v>77</v>
      </c>
      <c r="N97" s="31">
        <f t="shared" si="41"/>
        <v>306.27123634903609</v>
      </c>
      <c r="O97" s="31">
        <f t="shared" si="24"/>
        <v>61467.187758163112</v>
      </c>
      <c r="P97" s="31">
        <f>IPMT($O$3/12, 1, COUNT($M97:$M$375), $O97, 0)</f>
        <v>-153.66796939540779</v>
      </c>
      <c r="Q97" s="31">
        <f t="shared" si="42"/>
        <v>-152.60326695362829</v>
      </c>
      <c r="R97" s="31"/>
      <c r="S97" s="31"/>
      <c r="AC97" s="30">
        <f t="shared" si="28"/>
        <v>44593</v>
      </c>
      <c r="AD97" s="28">
        <f t="shared" si="38"/>
        <v>82</v>
      </c>
      <c r="AE97" s="31">
        <f t="shared" si="39"/>
        <v>121288.21709830918</v>
      </c>
      <c r="AF97" s="31">
        <f t="shared" si="31"/>
        <v>-257.73746133390705</v>
      </c>
      <c r="AG97" s="31">
        <f t="shared" si="32"/>
        <v>-318.96437792670906</v>
      </c>
      <c r="AH97" s="31">
        <f t="shared" si="33"/>
        <v>-257.73746133390705</v>
      </c>
      <c r="AI97" s="31">
        <f t="shared" si="34"/>
        <v>0</v>
      </c>
    </row>
    <row r="98" spans="1:35">
      <c r="B98" s="30">
        <f t="shared" si="27"/>
        <v>44621</v>
      </c>
      <c r="C98" s="28">
        <f t="shared" si="35"/>
        <v>83</v>
      </c>
      <c r="D98" s="31">
        <f t="shared" si="36"/>
        <v>1711.7808847919844</v>
      </c>
      <c r="E98" s="31">
        <f t="shared" si="40"/>
        <v>218063.10206643405</v>
      </c>
      <c r="F98" s="31">
        <f>IPMT($E$3/12, 1, COUNT($C98:$C$375), $E98, 0)</f>
        <v>-1435.5820886040242</v>
      </c>
      <c r="G98" s="31">
        <f t="shared" si="37"/>
        <v>-276.19879618796017</v>
      </c>
      <c r="H98" s="31">
        <f t="shared" si="29"/>
        <v>-708.70508171591064</v>
      </c>
      <c r="I98" s="31">
        <f t="shared" si="30"/>
        <v>-726.87700688811356</v>
      </c>
      <c r="J98" s="31"/>
      <c r="K98" s="31"/>
      <c r="L98" s="31"/>
      <c r="M98" s="28">
        <f t="shared" si="43"/>
        <v>78</v>
      </c>
      <c r="N98" s="31">
        <f t="shared" si="41"/>
        <v>306.27123634903609</v>
      </c>
      <c r="O98" s="31">
        <f t="shared" si="24"/>
        <v>61314.584491209484</v>
      </c>
      <c r="P98" s="31">
        <f>IPMT($O$3/12, 1, COUNT($M98:$M$375), $O98, 0)</f>
        <v>-153.28646122802371</v>
      </c>
      <c r="Q98" s="31">
        <f t="shared" si="42"/>
        <v>-152.98477512101238</v>
      </c>
      <c r="R98" s="31"/>
      <c r="S98" s="31"/>
      <c r="AC98" s="30">
        <f t="shared" si="28"/>
        <v>44621</v>
      </c>
      <c r="AD98" s="28">
        <f t="shared" si="38"/>
        <v>83</v>
      </c>
      <c r="AE98" s="31">
        <f t="shared" si="39"/>
        <v>120969.25272038247</v>
      </c>
      <c r="AF98" s="31">
        <f t="shared" si="31"/>
        <v>-257.05966203081272</v>
      </c>
      <c r="AG98" s="31">
        <f t="shared" si="32"/>
        <v>-319.64217722980339</v>
      </c>
      <c r="AH98" s="31">
        <f t="shared" si="33"/>
        <v>-257.05966203081272</v>
      </c>
      <c r="AI98" s="31">
        <f t="shared" si="34"/>
        <v>0</v>
      </c>
    </row>
    <row r="99" spans="1:35">
      <c r="B99" s="30">
        <f t="shared" si="27"/>
        <v>44652</v>
      </c>
      <c r="C99" s="28">
        <f t="shared" si="35"/>
        <v>84</v>
      </c>
      <c r="D99" s="31">
        <f t="shared" si="36"/>
        <v>1711.7808847919844</v>
      </c>
      <c r="E99" s="31">
        <f t="shared" si="40"/>
        <v>217786.90327024608</v>
      </c>
      <c r="F99" s="31">
        <f>IPMT($E$3/12, 1, COUNT($C99:$C$375), $E99, 0)</f>
        <v>-1433.7637798624535</v>
      </c>
      <c r="G99" s="31">
        <f t="shared" si="37"/>
        <v>-278.01710492953089</v>
      </c>
      <c r="H99" s="31">
        <f t="shared" si="29"/>
        <v>-707.8074356282998</v>
      </c>
      <c r="I99" s="31">
        <f t="shared" si="30"/>
        <v>-725.95634423415368</v>
      </c>
      <c r="J99" s="31"/>
      <c r="K99" s="31"/>
      <c r="L99" s="31"/>
      <c r="M99" s="28">
        <f t="shared" si="43"/>
        <v>79</v>
      </c>
      <c r="N99" s="31">
        <f t="shared" si="41"/>
        <v>306.27123634903609</v>
      </c>
      <c r="O99" s="31">
        <f t="shared" si="24"/>
        <v>61161.599716088473</v>
      </c>
      <c r="P99" s="31">
        <f>IPMT($O$3/12, 1, COUNT($M99:$M$375), $O99, 0)</f>
        <v>-152.90399929022118</v>
      </c>
      <c r="Q99" s="31">
        <f t="shared" si="42"/>
        <v>-153.36723705881491</v>
      </c>
      <c r="R99" s="31"/>
      <c r="S99" s="31"/>
      <c r="AC99" s="30">
        <f t="shared" si="28"/>
        <v>44652</v>
      </c>
      <c r="AD99" s="28">
        <f t="shared" si="38"/>
        <v>84</v>
      </c>
      <c r="AE99" s="31">
        <f t="shared" si="39"/>
        <v>120649.61054315267</v>
      </c>
      <c r="AF99" s="31">
        <f t="shared" si="31"/>
        <v>-256.38042240419946</v>
      </c>
      <c r="AG99" s="31">
        <f t="shared" si="32"/>
        <v>-320.32141685641665</v>
      </c>
      <c r="AH99" s="31">
        <f t="shared" si="33"/>
        <v>-256.38042240419946</v>
      </c>
      <c r="AI99" s="31">
        <f t="shared" si="34"/>
        <v>0</v>
      </c>
    </row>
    <row r="100" spans="1:35">
      <c r="B100" s="30">
        <f t="shared" si="27"/>
        <v>44682</v>
      </c>
      <c r="C100" s="28">
        <f t="shared" si="35"/>
        <v>85</v>
      </c>
      <c r="D100" s="31">
        <f t="shared" si="36"/>
        <v>1711.7808847919844</v>
      </c>
      <c r="E100" s="31">
        <f t="shared" si="40"/>
        <v>217508.88616531657</v>
      </c>
      <c r="F100" s="31">
        <f>IPMT($E$3/12, 1, COUNT($C100:$C$375), $E100, 0)</f>
        <v>-1431.933500588334</v>
      </c>
      <c r="G100" s="31">
        <f t="shared" si="37"/>
        <v>-279.84738420365034</v>
      </c>
      <c r="H100" s="31">
        <f t="shared" si="29"/>
        <v>-706.90388003727878</v>
      </c>
      <c r="I100" s="31">
        <f t="shared" si="30"/>
        <v>-725.02962055105525</v>
      </c>
      <c r="J100" s="31"/>
      <c r="K100" s="31"/>
      <c r="L100" s="31"/>
      <c r="M100" s="28">
        <f t="shared" si="43"/>
        <v>80</v>
      </c>
      <c r="N100" s="31">
        <f t="shared" si="41"/>
        <v>306.27123634903609</v>
      </c>
      <c r="O100" s="31">
        <f t="shared" si="24"/>
        <v>61008.232479029655</v>
      </c>
      <c r="P100" s="31">
        <f>IPMT($O$3/12, 1, COUNT($M100:$M$375), $O100, 0)</f>
        <v>-152.52058119757413</v>
      </c>
      <c r="Q100" s="31">
        <f t="shared" si="42"/>
        <v>-153.75065515146196</v>
      </c>
      <c r="R100" s="31"/>
      <c r="S100" s="31"/>
      <c r="AC100" s="30">
        <f t="shared" si="28"/>
        <v>44682</v>
      </c>
      <c r="AD100" s="28">
        <f t="shared" si="38"/>
        <v>85</v>
      </c>
      <c r="AE100" s="31">
        <f t="shared" si="39"/>
        <v>120329.28912629625</v>
      </c>
      <c r="AF100" s="31">
        <f t="shared" si="31"/>
        <v>-255.69973939337956</v>
      </c>
      <c r="AG100" s="31">
        <f t="shared" si="32"/>
        <v>-321.00209986723655</v>
      </c>
      <c r="AH100" s="31">
        <f t="shared" si="33"/>
        <v>-255.69973939337956</v>
      </c>
      <c r="AI100" s="31">
        <f t="shared" si="34"/>
        <v>0</v>
      </c>
    </row>
    <row r="101" spans="1:35">
      <c r="B101" s="30">
        <f t="shared" si="27"/>
        <v>44713</v>
      </c>
      <c r="C101" s="28">
        <f t="shared" si="35"/>
        <v>86</v>
      </c>
      <c r="D101" s="31">
        <f t="shared" si="36"/>
        <v>1711.7808847919844</v>
      </c>
      <c r="E101" s="31">
        <f t="shared" si="40"/>
        <v>217229.0387811129</v>
      </c>
      <c r="F101" s="31">
        <f>IPMT($E$3/12, 1, COUNT($C101:$C$375), $E101, 0)</f>
        <v>-1430.09117197566</v>
      </c>
      <c r="G101" s="31">
        <f t="shared" si="37"/>
        <v>-281.68971281632435</v>
      </c>
      <c r="H101" s="31">
        <f t="shared" si="29"/>
        <v>-705.99437603861691</v>
      </c>
      <c r="I101" s="31">
        <f t="shared" si="30"/>
        <v>-724.09679593704311</v>
      </c>
      <c r="J101" s="31"/>
      <c r="K101" s="31"/>
      <c r="L101" s="31"/>
      <c r="M101" s="28">
        <f t="shared" si="43"/>
        <v>81</v>
      </c>
      <c r="N101" s="31">
        <f t="shared" si="41"/>
        <v>306.27123634903609</v>
      </c>
      <c r="O101" s="31">
        <f t="shared" si="24"/>
        <v>60854.481823878195</v>
      </c>
      <c r="P101" s="31">
        <f>IPMT($O$3/12, 1, COUNT($M101:$M$375), $O101, 0)</f>
        <v>-152.1362045596955</v>
      </c>
      <c r="Q101" s="31">
        <f t="shared" si="42"/>
        <v>-154.13503178934059</v>
      </c>
      <c r="R101" s="31"/>
      <c r="S101" s="31"/>
      <c r="AC101" s="30">
        <f t="shared" si="28"/>
        <v>44713</v>
      </c>
      <c r="AD101" s="28">
        <f t="shared" si="38"/>
        <v>86</v>
      </c>
      <c r="AE101" s="31">
        <f t="shared" si="39"/>
        <v>120008.28702642901</v>
      </c>
      <c r="AF101" s="31">
        <f t="shared" si="31"/>
        <v>-255.01760993116162</v>
      </c>
      <c r="AG101" s="31">
        <f t="shared" si="32"/>
        <v>-321.68422932945452</v>
      </c>
      <c r="AH101" s="31">
        <f t="shared" si="33"/>
        <v>-255.01760993116159</v>
      </c>
      <c r="AI101" s="31">
        <f t="shared" si="34"/>
        <v>0</v>
      </c>
    </row>
    <row r="102" spans="1:35">
      <c r="B102" s="30">
        <f t="shared" si="27"/>
        <v>44743</v>
      </c>
      <c r="C102" s="28">
        <f t="shared" si="35"/>
        <v>87</v>
      </c>
      <c r="D102" s="31">
        <f t="shared" si="36"/>
        <v>1711.7808847919844</v>
      </c>
      <c r="E102" s="31">
        <f t="shared" si="40"/>
        <v>216947.34906829658</v>
      </c>
      <c r="F102" s="31">
        <f>IPMT($E$3/12, 1, COUNT($C102:$C$375), $E102, 0)</f>
        <v>-1428.2367146996191</v>
      </c>
      <c r="G102" s="31">
        <f t="shared" si="37"/>
        <v>-283.54417009236522</v>
      </c>
      <c r="H102" s="31">
        <f t="shared" si="29"/>
        <v>-705.07888447196387</v>
      </c>
      <c r="I102" s="31">
        <f t="shared" si="30"/>
        <v>-723.15783022765527</v>
      </c>
      <c r="J102" s="31"/>
      <c r="K102" s="31"/>
      <c r="L102" s="31"/>
      <c r="M102" s="28">
        <f t="shared" si="43"/>
        <v>82</v>
      </c>
      <c r="N102" s="31">
        <f t="shared" si="41"/>
        <v>306.27123634903609</v>
      </c>
      <c r="O102" s="31">
        <f t="shared" si="24"/>
        <v>60700.346792088858</v>
      </c>
      <c r="P102" s="31">
        <f>IPMT($O$3/12, 1, COUNT($M102:$M$375), $O102, 0)</f>
        <v>-151.75086698022216</v>
      </c>
      <c r="Q102" s="31">
        <f t="shared" si="42"/>
        <v>-154.52036936881393</v>
      </c>
      <c r="R102" s="31"/>
      <c r="S102" s="31"/>
      <c r="AC102" s="30">
        <f t="shared" si="28"/>
        <v>44743</v>
      </c>
      <c r="AD102" s="28">
        <f t="shared" si="38"/>
        <v>87</v>
      </c>
      <c r="AE102" s="31">
        <f t="shared" si="39"/>
        <v>119686.60279709955</v>
      </c>
      <c r="AF102" s="31">
        <f t="shared" si="31"/>
        <v>-254.33403094383661</v>
      </c>
      <c r="AG102" s="31">
        <f t="shared" si="32"/>
        <v>-322.36780831677947</v>
      </c>
      <c r="AH102" s="31">
        <f t="shared" si="33"/>
        <v>-254.33403094383661</v>
      </c>
      <c r="AI102" s="31">
        <f t="shared" si="34"/>
        <v>0</v>
      </c>
    </row>
    <row r="103" spans="1:35">
      <c r="B103" s="30">
        <f t="shared" si="27"/>
        <v>44774</v>
      </c>
      <c r="C103" s="28">
        <f t="shared" si="35"/>
        <v>88</v>
      </c>
      <c r="D103" s="31">
        <f t="shared" si="36"/>
        <v>1711.7808847919844</v>
      </c>
      <c r="E103" s="31">
        <f t="shared" si="40"/>
        <v>216663.80489820422</v>
      </c>
      <c r="F103" s="31">
        <f>IPMT($E$3/12, 1, COUNT($C103:$C$375), $E103, 0)</f>
        <v>-1426.3700489131779</v>
      </c>
      <c r="G103" s="31">
        <f t="shared" si="37"/>
        <v>-285.41083587880644</v>
      </c>
      <c r="H103" s="31">
        <f t="shared" si="29"/>
        <v>-704.15736591916379</v>
      </c>
      <c r="I103" s="31">
        <f t="shared" si="30"/>
        <v>-722.21268299401413</v>
      </c>
      <c r="J103" s="31"/>
      <c r="K103" s="31"/>
      <c r="L103" s="31"/>
      <c r="M103" s="28">
        <f t="shared" si="43"/>
        <v>83</v>
      </c>
      <c r="N103" s="31">
        <f t="shared" si="41"/>
        <v>306.27123634903609</v>
      </c>
      <c r="O103" s="31">
        <f t="shared" si="24"/>
        <v>60545.826422720042</v>
      </c>
      <c r="P103" s="31">
        <f>IPMT($O$3/12, 1, COUNT($M103:$M$375), $O103, 0)</f>
        <v>-151.3645660568001</v>
      </c>
      <c r="Q103" s="31">
        <f t="shared" si="42"/>
        <v>-154.90667029223599</v>
      </c>
      <c r="R103" s="31"/>
      <c r="S103" s="31"/>
      <c r="AC103" s="30">
        <f t="shared" si="28"/>
        <v>44774</v>
      </c>
      <c r="AD103" s="28">
        <f t="shared" si="38"/>
        <v>88</v>
      </c>
      <c r="AE103" s="31">
        <f t="shared" si="39"/>
        <v>119364.23498878277</v>
      </c>
      <c r="AF103" s="31">
        <f t="shared" si="31"/>
        <v>-253.64899935116341</v>
      </c>
      <c r="AG103" s="31">
        <f t="shared" si="32"/>
        <v>-323.0528399094527</v>
      </c>
      <c r="AH103" s="31">
        <f t="shared" si="33"/>
        <v>-253.64899935116341</v>
      </c>
      <c r="AI103" s="31">
        <f t="shared" si="34"/>
        <v>0</v>
      </c>
    </row>
    <row r="104" spans="1:35">
      <c r="B104" s="30">
        <f t="shared" si="27"/>
        <v>44805</v>
      </c>
      <c r="C104" s="28">
        <f t="shared" si="35"/>
        <v>89</v>
      </c>
      <c r="D104" s="31">
        <f t="shared" si="36"/>
        <v>1711.7808847919844</v>
      </c>
      <c r="E104" s="31">
        <f t="shared" si="40"/>
        <v>216378.39406232542</v>
      </c>
      <c r="F104" s="31">
        <f>IPMT($E$3/12, 1, COUNT($C104:$C$375), $E104, 0)</f>
        <v>-1424.4910942436422</v>
      </c>
      <c r="G104" s="31">
        <f t="shared" si="37"/>
        <v>-287.28979054834213</v>
      </c>
      <c r="H104" s="31">
        <f t="shared" si="29"/>
        <v>-703.2297807025576</v>
      </c>
      <c r="I104" s="31">
        <f t="shared" si="30"/>
        <v>-721.26131354108463</v>
      </c>
      <c r="J104" s="31"/>
      <c r="K104" s="31"/>
      <c r="L104" s="31"/>
      <c r="M104" s="28">
        <f t="shared" si="43"/>
        <v>84</v>
      </c>
      <c r="N104" s="31">
        <f t="shared" si="41"/>
        <v>306.27123634903609</v>
      </c>
      <c r="O104" s="31">
        <f t="shared" si="24"/>
        <v>60390.919752427806</v>
      </c>
      <c r="P104" s="31">
        <f>IPMT($O$3/12, 1, COUNT($M104:$M$375), $O104, 0)</f>
        <v>-150.97729938106951</v>
      </c>
      <c r="Q104" s="31">
        <f t="shared" si="42"/>
        <v>-155.29393696796657</v>
      </c>
      <c r="R104" s="31"/>
      <c r="S104" s="31"/>
      <c r="AC104" s="30">
        <f t="shared" si="28"/>
        <v>44805</v>
      </c>
      <c r="AD104" s="28">
        <f t="shared" si="38"/>
        <v>89</v>
      </c>
      <c r="AE104" s="31">
        <f t="shared" si="39"/>
        <v>119041.18214887333</v>
      </c>
      <c r="AF104" s="31">
        <f t="shared" si="31"/>
        <v>-252.96251206635577</v>
      </c>
      <c r="AG104" s="31">
        <f t="shared" si="32"/>
        <v>-323.73932719426034</v>
      </c>
      <c r="AH104" s="31">
        <f t="shared" si="33"/>
        <v>-252.96251206635577</v>
      </c>
      <c r="AI104" s="31">
        <f t="shared" si="34"/>
        <v>0</v>
      </c>
    </row>
    <row r="105" spans="1:35">
      <c r="B105" s="30">
        <f t="shared" si="27"/>
        <v>44835</v>
      </c>
      <c r="C105" s="28">
        <f t="shared" si="35"/>
        <v>90</v>
      </c>
      <c r="D105" s="31">
        <f t="shared" si="36"/>
        <v>1711.7808847919844</v>
      </c>
      <c r="E105" s="31">
        <f t="shared" si="40"/>
        <v>216091.10427177706</v>
      </c>
      <c r="F105" s="31">
        <f>IPMT($E$3/12, 1, COUNT($C105:$C$375), $E105, 0)</f>
        <v>-1422.5997697891989</v>
      </c>
      <c r="G105" s="31">
        <f t="shared" si="37"/>
        <v>-289.18111500278542</v>
      </c>
      <c r="H105" s="31">
        <f t="shared" si="29"/>
        <v>-702.2960888832755</v>
      </c>
      <c r="I105" s="31">
        <f t="shared" si="30"/>
        <v>-720.30368090592344</v>
      </c>
      <c r="J105" s="31"/>
      <c r="K105" s="31"/>
      <c r="L105" s="31"/>
      <c r="M105" s="28">
        <f t="shared" si="43"/>
        <v>85</v>
      </c>
      <c r="N105" s="31">
        <f t="shared" si="41"/>
        <v>306.27123634903609</v>
      </c>
      <c r="O105" s="31">
        <f t="shared" si="24"/>
        <v>60235.62581545984</v>
      </c>
      <c r="P105" s="31">
        <f>IPMT($O$3/12, 1, COUNT($M105:$M$375), $O105, 0)</f>
        <v>-150.58906453864961</v>
      </c>
      <c r="Q105" s="31">
        <f t="shared" si="42"/>
        <v>-155.68217181038648</v>
      </c>
      <c r="R105" s="31"/>
      <c r="S105" s="31"/>
      <c r="AC105" s="30">
        <f t="shared" si="28"/>
        <v>44835</v>
      </c>
      <c r="AD105" s="28">
        <f t="shared" si="38"/>
        <v>90</v>
      </c>
      <c r="AE105" s="31">
        <f t="shared" si="39"/>
        <v>118717.44282167907</v>
      </c>
      <c r="AF105" s="31">
        <f t="shared" si="31"/>
        <v>-252.27456599606802</v>
      </c>
      <c r="AG105" s="31">
        <f t="shared" si="32"/>
        <v>-324.42727326454809</v>
      </c>
      <c r="AH105" s="31">
        <f t="shared" si="33"/>
        <v>-252.27456599606802</v>
      </c>
      <c r="AI105" s="31">
        <f t="shared" si="34"/>
        <v>0</v>
      </c>
    </row>
    <row r="106" spans="1:35">
      <c r="B106" s="30">
        <f t="shared" si="27"/>
        <v>44866</v>
      </c>
      <c r="C106" s="28">
        <f t="shared" si="35"/>
        <v>91</v>
      </c>
      <c r="D106" s="31">
        <f t="shared" si="36"/>
        <v>1711.7808847919844</v>
      </c>
      <c r="E106" s="31">
        <f t="shared" si="40"/>
        <v>215801.92315677428</v>
      </c>
      <c r="F106" s="31">
        <f>IPMT($E$3/12, 1, COUNT($C106:$C$375), $E106, 0)</f>
        <v>-1420.6959941154307</v>
      </c>
      <c r="G106" s="31">
        <f t="shared" si="37"/>
        <v>-291.08489067655364</v>
      </c>
      <c r="H106" s="31">
        <f t="shared" si="29"/>
        <v>-701.3562502595164</v>
      </c>
      <c r="I106" s="31">
        <f t="shared" si="30"/>
        <v>-719.33974385591432</v>
      </c>
      <c r="J106" s="31"/>
      <c r="K106" s="31"/>
      <c r="L106" s="31"/>
      <c r="M106" s="28">
        <f t="shared" si="43"/>
        <v>86</v>
      </c>
      <c r="N106" s="31">
        <f t="shared" si="41"/>
        <v>306.27123634903609</v>
      </c>
      <c r="O106" s="31">
        <f t="shared" si="24"/>
        <v>60079.943643649451</v>
      </c>
      <c r="P106" s="31">
        <f>IPMT($O$3/12, 1, COUNT($M106:$M$375), $O106, 0)</f>
        <v>-150.19985910912362</v>
      </c>
      <c r="Q106" s="31">
        <f t="shared" si="42"/>
        <v>-156.07137723991247</v>
      </c>
      <c r="R106" s="31"/>
      <c r="S106" s="31"/>
      <c r="AC106" s="30">
        <f t="shared" si="28"/>
        <v>44866</v>
      </c>
      <c r="AD106" s="28">
        <f t="shared" si="38"/>
        <v>91</v>
      </c>
      <c r="AE106" s="31">
        <f t="shared" si="39"/>
        <v>118393.01554841452</v>
      </c>
      <c r="AF106" s="31">
        <f t="shared" si="31"/>
        <v>-251.58515804038086</v>
      </c>
      <c r="AG106" s="31">
        <f t="shared" si="32"/>
        <v>-325.11668122023525</v>
      </c>
      <c r="AH106" s="31">
        <f t="shared" si="33"/>
        <v>-251.58515804038089</v>
      </c>
      <c r="AI106" s="31">
        <f t="shared" si="34"/>
        <v>0</v>
      </c>
    </row>
    <row r="107" spans="1:35">
      <c r="A107" s="31">
        <f>SUM(F96:F107)</f>
        <v>-17149.115460286841</v>
      </c>
      <c r="B107" s="30">
        <f t="shared" si="27"/>
        <v>44896</v>
      </c>
      <c r="C107" s="28">
        <f t="shared" si="35"/>
        <v>92</v>
      </c>
      <c r="D107" s="31">
        <f t="shared" si="36"/>
        <v>1711.7808847919844</v>
      </c>
      <c r="E107" s="31">
        <f t="shared" si="40"/>
        <v>215510.83826609774</v>
      </c>
      <c r="F107" s="31">
        <f>IPMT($E$3/12, 1, COUNT($C107:$C$375), $E107, 0)</f>
        <v>-1418.7796852518102</v>
      </c>
      <c r="G107" s="31">
        <f t="shared" si="37"/>
        <v>-293.00119954017418</v>
      </c>
      <c r="H107" s="31">
        <f t="shared" si="29"/>
        <v>-700.41022436481774</v>
      </c>
      <c r="I107" s="31">
        <f t="shared" si="30"/>
        <v>-718.36946088699244</v>
      </c>
      <c r="J107" s="31"/>
      <c r="K107" s="31"/>
      <c r="L107" s="31"/>
      <c r="M107" s="28">
        <f t="shared" si="43"/>
        <v>87</v>
      </c>
      <c r="N107" s="31">
        <f t="shared" si="41"/>
        <v>306.27123634903609</v>
      </c>
      <c r="O107" s="31">
        <f t="shared" si="24"/>
        <v>59923.87226640954</v>
      </c>
      <c r="P107" s="31">
        <f>IPMT($O$3/12, 1, COUNT($M107:$M$375), $O107, 0)</f>
        <v>-149.80968066602387</v>
      </c>
      <c r="Q107" s="31">
        <f t="shared" si="42"/>
        <v>-156.46155568301222</v>
      </c>
      <c r="R107" s="31"/>
      <c r="S107" s="31"/>
      <c r="AC107" s="30">
        <f t="shared" si="28"/>
        <v>44896</v>
      </c>
      <c r="AD107" s="28">
        <f t="shared" si="38"/>
        <v>92</v>
      </c>
      <c r="AE107" s="31">
        <f t="shared" si="39"/>
        <v>118067.89886719429</v>
      </c>
      <c r="AF107" s="31">
        <f t="shared" si="31"/>
        <v>-250.89428509278784</v>
      </c>
      <c r="AG107" s="31">
        <f t="shared" si="32"/>
        <v>-325.80755416782824</v>
      </c>
      <c r="AH107" s="31">
        <f t="shared" si="33"/>
        <v>-250.89428509278784</v>
      </c>
      <c r="AI107" s="31">
        <f t="shared" si="34"/>
        <v>0</v>
      </c>
    </row>
    <row r="108" spans="1:35">
      <c r="B108" s="30">
        <f t="shared" si="27"/>
        <v>44927</v>
      </c>
      <c r="C108" s="28">
        <f t="shared" si="35"/>
        <v>93</v>
      </c>
      <c r="D108" s="31">
        <f t="shared" si="36"/>
        <v>1711.7808847919844</v>
      </c>
      <c r="E108" s="31">
        <f t="shared" si="40"/>
        <v>215217.83706655755</v>
      </c>
      <c r="F108" s="31">
        <f>IPMT($E$3/12, 1, COUNT($C108:$C$375), $E108, 0)</f>
        <v>-1416.8507606881706</v>
      </c>
      <c r="G108" s="31">
        <f t="shared" si="37"/>
        <v>-294.9301241038138</v>
      </c>
      <c r="H108" s="31">
        <f t="shared" si="29"/>
        <v>-699.45797046631208</v>
      </c>
      <c r="I108" s="31">
        <f t="shared" si="30"/>
        <v>-717.39279022185849</v>
      </c>
      <c r="J108" s="31"/>
      <c r="K108" s="31"/>
      <c r="L108" s="31"/>
      <c r="M108" s="28">
        <f t="shared" si="43"/>
        <v>88</v>
      </c>
      <c r="N108" s="31">
        <f t="shared" si="41"/>
        <v>306.27123634903609</v>
      </c>
      <c r="O108" s="31">
        <f t="shared" si="24"/>
        <v>59767.41071072653</v>
      </c>
      <c r="P108" s="31">
        <f>IPMT($O$3/12, 1, COUNT($M108:$M$375), $O108, 0)</f>
        <v>-149.41852677681632</v>
      </c>
      <c r="Q108" s="31">
        <f t="shared" si="42"/>
        <v>-156.85270957221977</v>
      </c>
      <c r="R108" s="31"/>
      <c r="S108" s="31"/>
      <c r="AC108" s="30">
        <f t="shared" si="28"/>
        <v>44927</v>
      </c>
      <c r="AD108" s="28">
        <f t="shared" si="38"/>
        <v>93</v>
      </c>
      <c r="AE108" s="31">
        <f t="shared" si="39"/>
        <v>117742.09131302647</v>
      </c>
      <c r="AF108" s="31">
        <f t="shared" si="31"/>
        <v>-250.20194404018125</v>
      </c>
      <c r="AG108" s="31">
        <f t="shared" si="32"/>
        <v>-326.49989522043484</v>
      </c>
      <c r="AH108" s="31">
        <f t="shared" si="33"/>
        <v>-250.20194404018122</v>
      </c>
      <c r="AI108" s="31">
        <f t="shared" si="34"/>
        <v>0</v>
      </c>
    </row>
    <row r="109" spans="1:35">
      <c r="B109" s="30">
        <f t="shared" si="27"/>
        <v>44958</v>
      </c>
      <c r="C109" s="28">
        <f t="shared" si="35"/>
        <v>94</v>
      </c>
      <c r="D109" s="31">
        <f t="shared" si="36"/>
        <v>1711.7808847919844</v>
      </c>
      <c r="E109" s="31">
        <f t="shared" si="40"/>
        <v>214922.90694245373</v>
      </c>
      <c r="F109" s="31">
        <f>IPMT($E$3/12, 1, COUNT($C109:$C$375), $E109, 0)</f>
        <v>-1414.9091373711537</v>
      </c>
      <c r="G109" s="31">
        <f t="shared" si="37"/>
        <v>-296.87174742083062</v>
      </c>
      <c r="H109" s="31">
        <f t="shared" si="29"/>
        <v>-698.49944756297464</v>
      </c>
      <c r="I109" s="31">
        <f t="shared" si="30"/>
        <v>-716.40968980817911</v>
      </c>
      <c r="J109" s="31"/>
      <c r="K109" s="31"/>
      <c r="L109" s="31"/>
      <c r="M109" s="28">
        <f t="shared" si="43"/>
        <v>89</v>
      </c>
      <c r="N109" s="31">
        <f t="shared" si="41"/>
        <v>306.27123634903609</v>
      </c>
      <c r="O109" s="31">
        <f t="shared" si="24"/>
        <v>59610.558001154313</v>
      </c>
      <c r="P109" s="31">
        <f>IPMT($O$3/12, 1, COUNT($M109:$M$375), $O109, 0)</f>
        <v>-149.02639500288578</v>
      </c>
      <c r="Q109" s="31">
        <f t="shared" si="42"/>
        <v>-157.24484134615031</v>
      </c>
      <c r="R109" s="31"/>
      <c r="S109" s="31"/>
      <c r="AC109" s="30">
        <f t="shared" si="28"/>
        <v>44958</v>
      </c>
      <c r="AD109" s="28">
        <f t="shared" si="38"/>
        <v>94</v>
      </c>
      <c r="AE109" s="31">
        <f t="shared" si="39"/>
        <v>117415.59141780603</v>
      </c>
      <c r="AF109" s="31">
        <f t="shared" si="31"/>
        <v>-249.50813176283782</v>
      </c>
      <c r="AG109" s="31">
        <f t="shared" si="32"/>
        <v>-327.19370749777829</v>
      </c>
      <c r="AH109" s="31">
        <f t="shared" si="33"/>
        <v>-249.50813176283782</v>
      </c>
      <c r="AI109" s="31">
        <f t="shared" si="34"/>
        <v>0</v>
      </c>
    </row>
    <row r="110" spans="1:35">
      <c r="B110" s="30">
        <f t="shared" si="27"/>
        <v>44986</v>
      </c>
      <c r="C110" s="28">
        <f t="shared" si="35"/>
        <v>95</v>
      </c>
      <c r="D110" s="31">
        <f t="shared" si="36"/>
        <v>1711.7808847919844</v>
      </c>
      <c r="E110" s="31">
        <f t="shared" si="40"/>
        <v>214626.03519503289</v>
      </c>
      <c r="F110" s="31">
        <f>IPMT($E$3/12, 1, COUNT($C110:$C$375), $E110, 0)</f>
        <v>-1412.9547317006331</v>
      </c>
      <c r="G110" s="31">
        <f t="shared" si="37"/>
        <v>-298.82615309135122</v>
      </c>
      <c r="H110" s="31">
        <f t="shared" si="29"/>
        <v>-697.53461438385693</v>
      </c>
      <c r="I110" s="31">
        <f t="shared" si="30"/>
        <v>-715.42011731677621</v>
      </c>
      <c r="J110" s="31"/>
      <c r="K110" s="31"/>
      <c r="L110" s="31"/>
      <c r="M110" s="28">
        <f t="shared" si="43"/>
        <v>90</v>
      </c>
      <c r="N110" s="31">
        <f t="shared" si="41"/>
        <v>306.27123634903609</v>
      </c>
      <c r="O110" s="31">
        <f t="shared" si="24"/>
        <v>59453.31315980816</v>
      </c>
      <c r="P110" s="31">
        <f>IPMT($O$3/12, 1, COUNT($M110:$M$375), $O110, 0)</f>
        <v>-148.6332828995204</v>
      </c>
      <c r="Q110" s="31">
        <f t="shared" si="42"/>
        <v>-157.63795344951569</v>
      </c>
      <c r="R110" s="31"/>
      <c r="S110" s="31"/>
      <c r="AC110" s="30">
        <f t="shared" si="28"/>
        <v>44986</v>
      </c>
      <c r="AD110" s="28">
        <f t="shared" si="38"/>
        <v>95</v>
      </c>
      <c r="AE110" s="31">
        <f t="shared" si="39"/>
        <v>117088.39771030826</v>
      </c>
      <c r="AF110" s="31">
        <f t="shared" si="31"/>
        <v>-248.81284513440502</v>
      </c>
      <c r="AG110" s="31">
        <f t="shared" si="32"/>
        <v>-327.88899412621106</v>
      </c>
      <c r="AH110" s="31">
        <f t="shared" si="33"/>
        <v>-248.81284513440502</v>
      </c>
      <c r="AI110" s="31">
        <f t="shared" si="34"/>
        <v>0</v>
      </c>
    </row>
    <row r="111" spans="1:35">
      <c r="B111" s="30">
        <f t="shared" si="27"/>
        <v>45017</v>
      </c>
      <c r="C111" s="28">
        <f t="shared" si="35"/>
        <v>96</v>
      </c>
      <c r="D111" s="31">
        <f t="shared" si="36"/>
        <v>1711.7808847919844</v>
      </c>
      <c r="E111" s="31">
        <f t="shared" si="40"/>
        <v>214327.20904194153</v>
      </c>
      <c r="F111" s="31">
        <f>IPMT($E$3/12, 1, COUNT($C111:$C$375), $E111, 0)</f>
        <v>-1410.9874595261151</v>
      </c>
      <c r="G111" s="31">
        <f t="shared" si="37"/>
        <v>-300.79342526586925</v>
      </c>
      <c r="H111" s="31">
        <f t="shared" si="29"/>
        <v>-696.56342938630996</v>
      </c>
      <c r="I111" s="31">
        <f t="shared" si="30"/>
        <v>-714.42403013980515</v>
      </c>
      <c r="J111" s="31"/>
      <c r="K111" s="31"/>
      <c r="L111" s="31"/>
      <c r="M111" s="28">
        <f t="shared" si="43"/>
        <v>91</v>
      </c>
      <c r="N111" s="31">
        <f t="shared" si="41"/>
        <v>306.27123634903609</v>
      </c>
      <c r="O111" s="31">
        <f t="shared" si="24"/>
        <v>59295.675206358646</v>
      </c>
      <c r="P111" s="31">
        <f>IPMT($O$3/12, 1, COUNT($M111:$M$375), $O111, 0)</f>
        <v>-148.23918801589662</v>
      </c>
      <c r="Q111" s="31">
        <f t="shared" si="42"/>
        <v>-158.03204833313947</v>
      </c>
      <c r="R111" s="31"/>
      <c r="S111" s="31"/>
      <c r="AC111" s="30">
        <f t="shared" si="28"/>
        <v>45017</v>
      </c>
      <c r="AD111" s="28">
        <f t="shared" si="38"/>
        <v>96</v>
      </c>
      <c r="AE111" s="31">
        <f t="shared" si="39"/>
        <v>116760.50871618204</v>
      </c>
      <c r="AF111" s="31">
        <f t="shared" si="31"/>
        <v>-248.11608102188683</v>
      </c>
      <c r="AG111" s="31">
        <f t="shared" si="32"/>
        <v>-328.58575823872928</v>
      </c>
      <c r="AH111" s="31">
        <f t="shared" si="33"/>
        <v>-248.11608102188683</v>
      </c>
      <c r="AI111" s="31">
        <f t="shared" si="34"/>
        <v>0</v>
      </c>
    </row>
    <row r="112" spans="1:35">
      <c r="B112" s="30">
        <f t="shared" si="27"/>
        <v>45047</v>
      </c>
      <c r="C112" s="28">
        <f t="shared" si="35"/>
        <v>97</v>
      </c>
      <c r="D112" s="31">
        <f t="shared" si="36"/>
        <v>1711.7808847919844</v>
      </c>
      <c r="E112" s="31">
        <f t="shared" si="40"/>
        <v>214026.41561667566</v>
      </c>
      <c r="F112" s="31">
        <f>IPMT($E$3/12, 1, COUNT($C112:$C$375), $E112, 0)</f>
        <v>-1409.0072361431148</v>
      </c>
      <c r="G112" s="31">
        <f t="shared" si="37"/>
        <v>-302.77364864886954</v>
      </c>
      <c r="H112" s="31">
        <f t="shared" si="29"/>
        <v>-695.58585075419592</v>
      </c>
      <c r="I112" s="31">
        <f t="shared" si="30"/>
        <v>-713.42138538891891</v>
      </c>
      <c r="J112" s="31"/>
      <c r="K112" s="31"/>
      <c r="L112" s="31"/>
      <c r="M112" s="28">
        <f t="shared" si="43"/>
        <v>92</v>
      </c>
      <c r="N112" s="31">
        <f t="shared" si="41"/>
        <v>306.27123634903609</v>
      </c>
      <c r="O112" s="31">
        <f t="shared" si="24"/>
        <v>59137.643158025508</v>
      </c>
      <c r="P112" s="31">
        <f>IPMT($O$3/12, 1, COUNT($M112:$M$375), $O112, 0)</f>
        <v>-147.84410789506379</v>
      </c>
      <c r="Q112" s="31">
        <f t="shared" si="42"/>
        <v>-158.4271284539723</v>
      </c>
      <c r="R112" s="31"/>
      <c r="S112" s="31"/>
      <c r="AC112" s="30">
        <f t="shared" si="28"/>
        <v>45047</v>
      </c>
      <c r="AD112" s="28">
        <f t="shared" si="38"/>
        <v>97</v>
      </c>
      <c r="AE112" s="31">
        <f t="shared" si="39"/>
        <v>116431.92295794332</v>
      </c>
      <c r="AF112" s="31">
        <f t="shared" si="31"/>
        <v>-247.41783628562956</v>
      </c>
      <c r="AG112" s="31">
        <f t="shared" si="32"/>
        <v>-329.28400297498655</v>
      </c>
      <c r="AH112" s="31">
        <f t="shared" si="33"/>
        <v>-247.41783628562959</v>
      </c>
      <c r="AI112" s="31">
        <f t="shared" si="34"/>
        <v>0</v>
      </c>
    </row>
    <row r="113" spans="1:35">
      <c r="B113" s="30">
        <f t="shared" si="27"/>
        <v>45078</v>
      </c>
      <c r="C113" s="28">
        <f t="shared" si="35"/>
        <v>98</v>
      </c>
      <c r="D113" s="31">
        <f t="shared" si="36"/>
        <v>1711.7808847919844</v>
      </c>
      <c r="E113" s="31">
        <f t="shared" si="40"/>
        <v>213723.64196802679</v>
      </c>
      <c r="F113" s="31">
        <f>IPMT($E$3/12, 1, COUNT($C113:$C$375), $E113, 0)</f>
        <v>-1407.0139762895096</v>
      </c>
      <c r="G113" s="31">
        <f t="shared" si="37"/>
        <v>-304.76690850247473</v>
      </c>
      <c r="H113" s="31">
        <f t="shared" si="29"/>
        <v>-694.60183639608704</v>
      </c>
      <c r="I113" s="31">
        <f t="shared" si="30"/>
        <v>-712.41213989342259</v>
      </c>
      <c r="J113" s="31"/>
      <c r="K113" s="31"/>
      <c r="L113" s="31"/>
      <c r="M113" s="28">
        <f t="shared" si="43"/>
        <v>93</v>
      </c>
      <c r="N113" s="31">
        <f t="shared" si="41"/>
        <v>306.27123634903609</v>
      </c>
      <c r="O113" s="31">
        <f t="shared" si="24"/>
        <v>58979.216029571537</v>
      </c>
      <c r="P113" s="31">
        <f>IPMT($O$3/12, 1, COUNT($M113:$M$375), $O113, 0)</f>
        <v>-147.44804007392884</v>
      </c>
      <c r="Q113" s="31">
        <f t="shared" si="42"/>
        <v>-158.82319627510725</v>
      </c>
      <c r="R113" s="31"/>
      <c r="S113" s="31"/>
      <c r="AC113" s="30">
        <f t="shared" si="28"/>
        <v>45078</v>
      </c>
      <c r="AD113" s="28">
        <f t="shared" si="38"/>
        <v>98</v>
      </c>
      <c r="AE113" s="31">
        <f t="shared" si="39"/>
        <v>116102.63895496832</v>
      </c>
      <c r="AF113" s="31">
        <f t="shared" si="31"/>
        <v>-246.7181077793077</v>
      </c>
      <c r="AG113" s="31">
        <f t="shared" si="32"/>
        <v>-329.98373148130838</v>
      </c>
      <c r="AH113" s="31">
        <f t="shared" si="33"/>
        <v>-246.7181077793077</v>
      </c>
      <c r="AI113" s="31">
        <f t="shared" si="34"/>
        <v>0</v>
      </c>
    </row>
    <row r="114" spans="1:35">
      <c r="B114" s="30">
        <f t="shared" si="27"/>
        <v>45108</v>
      </c>
      <c r="C114" s="28">
        <f t="shared" si="35"/>
        <v>99</v>
      </c>
      <c r="D114" s="31">
        <f t="shared" si="36"/>
        <v>1711.7808847919844</v>
      </c>
      <c r="E114" s="31">
        <f t="shared" si="40"/>
        <v>213418.87505952432</v>
      </c>
      <c r="F114" s="31">
        <f>IPMT($E$3/12, 1, COUNT($C114:$C$375), $E114, 0)</f>
        <v>-1405.0075941418684</v>
      </c>
      <c r="G114" s="31">
        <f t="shared" si="37"/>
        <v>-306.773290650116</v>
      </c>
      <c r="H114" s="31">
        <f t="shared" si="29"/>
        <v>-693.61134394345402</v>
      </c>
      <c r="I114" s="31">
        <f t="shared" si="30"/>
        <v>-711.39625019841435</v>
      </c>
      <c r="J114" s="31"/>
      <c r="K114" s="31"/>
      <c r="L114" s="31"/>
      <c r="M114" s="28">
        <f t="shared" si="43"/>
        <v>94</v>
      </c>
      <c r="N114" s="31">
        <f t="shared" si="41"/>
        <v>306.27123634903609</v>
      </c>
      <c r="O114" s="31">
        <f t="shared" si="24"/>
        <v>58820.392833296428</v>
      </c>
      <c r="P114" s="31">
        <f>IPMT($O$3/12, 1, COUNT($M114:$M$375), $O114, 0)</f>
        <v>-147.05098208324108</v>
      </c>
      <c r="Q114" s="31">
        <f t="shared" si="42"/>
        <v>-159.22025426579501</v>
      </c>
      <c r="R114" s="31"/>
      <c r="S114" s="31"/>
      <c r="AC114" s="30">
        <f t="shared" si="28"/>
        <v>45108</v>
      </c>
      <c r="AD114" s="28">
        <f t="shared" si="38"/>
        <v>99</v>
      </c>
      <c r="AE114" s="31">
        <f t="shared" si="39"/>
        <v>115772.65522348702</v>
      </c>
      <c r="AF114" s="31">
        <f t="shared" si="31"/>
        <v>-246.01689234990991</v>
      </c>
      <c r="AG114" s="31">
        <f t="shared" si="32"/>
        <v>-330.68494691070623</v>
      </c>
      <c r="AH114" s="31">
        <f t="shared" si="33"/>
        <v>-246.01689234990991</v>
      </c>
      <c r="AI114" s="31">
        <f t="shared" si="34"/>
        <v>0</v>
      </c>
    </row>
    <row r="115" spans="1:35">
      <c r="B115" s="30">
        <f t="shared" si="27"/>
        <v>45139</v>
      </c>
      <c r="C115" s="28">
        <f t="shared" si="35"/>
        <v>100</v>
      </c>
      <c r="D115" s="31">
        <f t="shared" si="36"/>
        <v>1711.7808847919844</v>
      </c>
      <c r="E115" s="31">
        <f t="shared" si="40"/>
        <v>213112.10176887421</v>
      </c>
      <c r="F115" s="31">
        <f>IPMT($E$3/12, 1, COUNT($C115:$C$375), $E115, 0)</f>
        <v>-1402.9880033117552</v>
      </c>
      <c r="G115" s="31">
        <f t="shared" si="37"/>
        <v>-308.7928814802292</v>
      </c>
      <c r="H115" s="31">
        <f t="shared" si="29"/>
        <v>-692.61433074884121</v>
      </c>
      <c r="I115" s="31">
        <f t="shared" si="30"/>
        <v>-710.37367256291395</v>
      </c>
      <c r="J115" s="31"/>
      <c r="K115" s="31"/>
      <c r="L115" s="31"/>
      <c r="M115" s="28">
        <f t="shared" si="43"/>
        <v>95</v>
      </c>
      <c r="N115" s="31">
        <f t="shared" si="41"/>
        <v>306.27123634903609</v>
      </c>
      <c r="O115" s="31">
        <f t="shared" si="24"/>
        <v>58661.17257903063</v>
      </c>
      <c r="P115" s="31">
        <f>IPMT($O$3/12, 1, COUNT($M115:$M$375), $O115, 0)</f>
        <v>-146.65293144757658</v>
      </c>
      <c r="Q115" s="31">
        <f t="shared" si="42"/>
        <v>-159.61830490145951</v>
      </c>
      <c r="R115" s="31"/>
      <c r="S115" s="31"/>
      <c r="AC115" s="30">
        <f t="shared" si="28"/>
        <v>45139</v>
      </c>
      <c r="AD115" s="28">
        <f t="shared" si="38"/>
        <v>100</v>
      </c>
      <c r="AE115" s="31">
        <f t="shared" si="39"/>
        <v>115441.97027657631</v>
      </c>
      <c r="AF115" s="31">
        <f t="shared" si="31"/>
        <v>-245.31418683772466</v>
      </c>
      <c r="AG115" s="31">
        <f t="shared" si="32"/>
        <v>-331.38765242289145</v>
      </c>
      <c r="AH115" s="31">
        <f t="shared" si="33"/>
        <v>-245.31418683772466</v>
      </c>
      <c r="AI115" s="31">
        <f t="shared" si="34"/>
        <v>0</v>
      </c>
    </row>
    <row r="116" spans="1:35">
      <c r="B116" s="30">
        <f t="shared" si="27"/>
        <v>45170</v>
      </c>
      <c r="C116" s="28">
        <f t="shared" si="35"/>
        <v>101</v>
      </c>
      <c r="D116" s="31">
        <f t="shared" si="36"/>
        <v>1711.7808847919844</v>
      </c>
      <c r="E116" s="31">
        <f t="shared" si="40"/>
        <v>212803.30888739397</v>
      </c>
      <c r="F116" s="31">
        <f>IPMT($E$3/12, 1, COUNT($C116:$C$375), $E116, 0)</f>
        <v>-1400.9551168420103</v>
      </c>
      <c r="G116" s="31">
        <f t="shared" si="37"/>
        <v>-310.82576794997408</v>
      </c>
      <c r="H116" s="31">
        <f t="shared" si="29"/>
        <v>-691.61075388403037</v>
      </c>
      <c r="I116" s="31">
        <f t="shared" si="30"/>
        <v>-709.34436295797991</v>
      </c>
      <c r="J116" s="31"/>
      <c r="K116" s="31"/>
      <c r="L116" s="31"/>
      <c r="M116" s="28">
        <f t="shared" si="43"/>
        <v>96</v>
      </c>
      <c r="N116" s="31">
        <f t="shared" si="41"/>
        <v>306.27123634903609</v>
      </c>
      <c r="O116" s="31">
        <f t="shared" si="24"/>
        <v>58501.554274129172</v>
      </c>
      <c r="P116" s="31">
        <f>IPMT($O$3/12, 1, COUNT($M116:$M$375), $O116, 0)</f>
        <v>-146.25388568532293</v>
      </c>
      <c r="Q116" s="31">
        <f t="shared" si="42"/>
        <v>-160.01735066371316</v>
      </c>
      <c r="R116" s="31"/>
      <c r="S116" s="31"/>
      <c r="AC116" s="30">
        <f t="shared" si="28"/>
        <v>45170</v>
      </c>
      <c r="AD116" s="28">
        <f t="shared" si="38"/>
        <v>101</v>
      </c>
      <c r="AE116" s="31">
        <f t="shared" si="39"/>
        <v>115110.58262415341</v>
      </c>
      <c r="AF116" s="31">
        <f t="shared" si="31"/>
        <v>-244.60998807632603</v>
      </c>
      <c r="AG116" s="31">
        <f t="shared" si="32"/>
        <v>-332.09185118429008</v>
      </c>
      <c r="AH116" s="31">
        <f t="shared" si="33"/>
        <v>-244.60998807632603</v>
      </c>
      <c r="AI116" s="31">
        <f t="shared" si="34"/>
        <v>0</v>
      </c>
    </row>
    <row r="117" spans="1:35">
      <c r="B117" s="30">
        <f t="shared" si="27"/>
        <v>45200</v>
      </c>
      <c r="C117" s="28">
        <f t="shared" si="35"/>
        <v>102</v>
      </c>
      <c r="D117" s="31">
        <f t="shared" si="36"/>
        <v>1711.7808847919844</v>
      </c>
      <c r="E117" s="31">
        <f t="shared" si="40"/>
        <v>212492.48311944399</v>
      </c>
      <c r="F117" s="31">
        <f>IPMT($E$3/12, 1, COUNT($C117:$C$375), $E117, 0)</f>
        <v>-1398.9088472030062</v>
      </c>
      <c r="G117" s="31">
        <f t="shared" si="37"/>
        <v>-312.87203758897817</v>
      </c>
      <c r="H117" s="31">
        <f t="shared" si="29"/>
        <v>-690.60057013819301</v>
      </c>
      <c r="I117" s="31">
        <f t="shared" si="30"/>
        <v>-708.30827706481318</v>
      </c>
      <c r="J117" s="31"/>
      <c r="K117" s="31"/>
      <c r="L117" s="31"/>
      <c r="M117" s="28">
        <f t="shared" si="43"/>
        <v>97</v>
      </c>
      <c r="N117" s="31">
        <f t="shared" si="41"/>
        <v>306.27123634903609</v>
      </c>
      <c r="O117" s="31">
        <f t="shared" si="24"/>
        <v>58341.536923465457</v>
      </c>
      <c r="P117" s="31">
        <f>IPMT($O$3/12, 1, COUNT($M117:$M$375), $O117, 0)</f>
        <v>-145.85384230866364</v>
      </c>
      <c r="Q117" s="31">
        <f t="shared" si="42"/>
        <v>-160.41739404037244</v>
      </c>
      <c r="R117" s="31"/>
      <c r="S117" s="31"/>
      <c r="AC117" s="30">
        <f t="shared" si="28"/>
        <v>45200</v>
      </c>
      <c r="AD117" s="28">
        <f t="shared" si="38"/>
        <v>102</v>
      </c>
      <c r="AE117" s="31">
        <f t="shared" si="39"/>
        <v>114778.49077296912</v>
      </c>
      <c r="AF117" s="31">
        <f t="shared" si="31"/>
        <v>-243.9042928925594</v>
      </c>
      <c r="AG117" s="31">
        <f t="shared" si="32"/>
        <v>-332.79754636805671</v>
      </c>
      <c r="AH117" s="31">
        <f t="shared" si="33"/>
        <v>-243.90429289255943</v>
      </c>
      <c r="AI117" s="31">
        <f t="shared" si="34"/>
        <v>0</v>
      </c>
    </row>
    <row r="118" spans="1:35">
      <c r="B118" s="30">
        <f t="shared" si="27"/>
        <v>45231</v>
      </c>
      <c r="C118" s="28">
        <f t="shared" si="35"/>
        <v>103</v>
      </c>
      <c r="D118" s="31">
        <f t="shared" si="36"/>
        <v>1711.7808847919844</v>
      </c>
      <c r="E118" s="31">
        <f t="shared" si="40"/>
        <v>212179.61108185502</v>
      </c>
      <c r="F118" s="31">
        <f>IPMT($E$3/12, 1, COUNT($C118:$C$375), $E118, 0)</f>
        <v>-1396.8491062888788</v>
      </c>
      <c r="G118" s="31">
        <f t="shared" si="37"/>
        <v>-314.93177850310553</v>
      </c>
      <c r="H118" s="31">
        <f t="shared" si="29"/>
        <v>-689.58373601602875</v>
      </c>
      <c r="I118" s="31">
        <f t="shared" si="30"/>
        <v>-707.26537027285008</v>
      </c>
      <c r="J118" s="31"/>
      <c r="K118" s="31"/>
      <c r="L118" s="31"/>
      <c r="M118" s="28">
        <f t="shared" si="43"/>
        <v>98</v>
      </c>
      <c r="N118" s="31">
        <f t="shared" si="41"/>
        <v>306.27123634903609</v>
      </c>
      <c r="O118" s="31">
        <f t="shared" si="24"/>
        <v>58181.119529425087</v>
      </c>
      <c r="P118" s="31">
        <f>IPMT($O$3/12, 1, COUNT($M118:$M$375), $O118, 0)</f>
        <v>-145.45279882356272</v>
      </c>
      <c r="Q118" s="31">
        <f t="shared" si="42"/>
        <v>-160.81843752547337</v>
      </c>
      <c r="R118" s="31"/>
      <c r="S118" s="31"/>
      <c r="AC118" s="30">
        <f t="shared" si="28"/>
        <v>45231</v>
      </c>
      <c r="AD118" s="28">
        <f t="shared" si="38"/>
        <v>103</v>
      </c>
      <c r="AE118" s="31">
        <f t="shared" si="39"/>
        <v>114445.69322660106</v>
      </c>
      <c r="AF118" s="31">
        <f t="shared" si="31"/>
        <v>-243.19709810652728</v>
      </c>
      <c r="AG118" s="31">
        <f t="shared" si="32"/>
        <v>-333.50474115408883</v>
      </c>
      <c r="AH118" s="31">
        <f t="shared" si="33"/>
        <v>-243.19709810652728</v>
      </c>
      <c r="AI118" s="31">
        <f t="shared" si="34"/>
        <v>0</v>
      </c>
    </row>
    <row r="119" spans="1:35">
      <c r="A119" s="31">
        <f>SUM(F108:F119)</f>
        <v>-16871.207774919949</v>
      </c>
      <c r="B119" s="30">
        <f t="shared" si="27"/>
        <v>45261</v>
      </c>
      <c r="C119" s="28">
        <f t="shared" si="35"/>
        <v>104</v>
      </c>
      <c r="D119" s="31">
        <f t="shared" si="36"/>
        <v>1711.7808847919844</v>
      </c>
      <c r="E119" s="31">
        <f t="shared" si="40"/>
        <v>211864.67930335191</v>
      </c>
      <c r="F119" s="31">
        <f>IPMT($E$3/12, 1, COUNT($C119:$C$375), $E119, 0)</f>
        <v>-1394.7758054137335</v>
      </c>
      <c r="G119" s="31">
        <f t="shared" si="37"/>
        <v>-317.00507937825091</v>
      </c>
      <c r="H119" s="31">
        <f t="shared" si="29"/>
        <v>-688.56020773589375</v>
      </c>
      <c r="I119" s="31">
        <f t="shared" si="30"/>
        <v>-706.2155976778397</v>
      </c>
      <c r="J119" s="31"/>
      <c r="K119" s="31"/>
      <c r="L119" s="31"/>
      <c r="M119" s="28">
        <f t="shared" si="43"/>
        <v>99</v>
      </c>
      <c r="N119" s="31">
        <f t="shared" si="41"/>
        <v>306.27123634903609</v>
      </c>
      <c r="O119" s="31">
        <f t="shared" si="24"/>
        <v>58020.301091899615</v>
      </c>
      <c r="P119" s="31">
        <f>IPMT($O$3/12, 1, COUNT($M119:$M$375), $O119, 0)</f>
        <v>-145.05075272974904</v>
      </c>
      <c r="Q119" s="31">
        <f t="shared" si="42"/>
        <v>-161.22048361928705</v>
      </c>
      <c r="R119" s="31"/>
      <c r="S119" s="31"/>
      <c r="AC119" s="30">
        <f t="shared" si="28"/>
        <v>45261</v>
      </c>
      <c r="AD119" s="28">
        <f t="shared" si="38"/>
        <v>104</v>
      </c>
      <c r="AE119" s="31">
        <f t="shared" si="39"/>
        <v>114112.18848544697</v>
      </c>
      <c r="AF119" s="31">
        <f t="shared" si="31"/>
        <v>-242.48840053157485</v>
      </c>
      <c r="AG119" s="31">
        <f t="shared" si="32"/>
        <v>-334.21343872904129</v>
      </c>
      <c r="AH119" s="31">
        <f t="shared" si="33"/>
        <v>-242.48840053157485</v>
      </c>
      <c r="AI119" s="31">
        <f t="shared" si="34"/>
        <v>0</v>
      </c>
    </row>
    <row r="120" spans="1:35">
      <c r="B120" s="30">
        <f t="shared" si="27"/>
        <v>45292</v>
      </c>
      <c r="C120" s="28">
        <f t="shared" si="35"/>
        <v>105</v>
      </c>
      <c r="D120" s="31">
        <f t="shared" si="36"/>
        <v>1711.7808847919844</v>
      </c>
      <c r="E120" s="31">
        <f t="shared" si="40"/>
        <v>211547.67422397365</v>
      </c>
      <c r="F120" s="31">
        <f>IPMT($E$3/12, 1, COUNT($C120:$C$375), $E120, 0)</f>
        <v>-1392.6888553078265</v>
      </c>
      <c r="G120" s="31">
        <f t="shared" si="37"/>
        <v>-319.09202948415782</v>
      </c>
      <c r="H120" s="31">
        <f t="shared" si="29"/>
        <v>-687.52994122791426</v>
      </c>
      <c r="I120" s="31">
        <f t="shared" si="30"/>
        <v>-705.15891407991228</v>
      </c>
      <c r="J120" s="31"/>
      <c r="K120" s="31"/>
      <c r="L120" s="31"/>
      <c r="M120" s="28">
        <f t="shared" si="43"/>
        <v>100</v>
      </c>
      <c r="N120" s="31">
        <f t="shared" si="41"/>
        <v>306.27123634903609</v>
      </c>
      <c r="O120" s="31">
        <f t="shared" ref="O120:O183" si="44">O119+Q119+R119</f>
        <v>57859.080608280325</v>
      </c>
      <c r="P120" s="31">
        <f>IPMT($O$3/12, 1, COUNT($M120:$M$375), $O120, 0)</f>
        <v>-144.64770152070082</v>
      </c>
      <c r="Q120" s="31">
        <f t="shared" si="42"/>
        <v>-161.62353482833527</v>
      </c>
      <c r="R120" s="31"/>
      <c r="S120" s="31"/>
      <c r="AC120" s="30">
        <f t="shared" si="28"/>
        <v>45292</v>
      </c>
      <c r="AD120" s="28">
        <f t="shared" si="38"/>
        <v>105</v>
      </c>
      <c r="AE120" s="31">
        <f t="shared" si="39"/>
        <v>113777.97504671793</v>
      </c>
      <c r="AF120" s="31">
        <f t="shared" si="31"/>
        <v>-241.77819697427566</v>
      </c>
      <c r="AG120" s="31">
        <f t="shared" si="32"/>
        <v>-334.92364228634045</v>
      </c>
      <c r="AH120" s="31">
        <f t="shared" si="33"/>
        <v>-241.77819697427566</v>
      </c>
      <c r="AI120" s="31">
        <f t="shared" si="34"/>
        <v>0</v>
      </c>
    </row>
    <row r="121" spans="1:35">
      <c r="B121" s="30">
        <f t="shared" si="27"/>
        <v>45323</v>
      </c>
      <c r="C121" s="28">
        <f t="shared" si="35"/>
        <v>106</v>
      </c>
      <c r="D121" s="31">
        <f t="shared" si="36"/>
        <v>1711.7808847919844</v>
      </c>
      <c r="E121" s="31">
        <f t="shared" si="40"/>
        <v>211228.58219448949</v>
      </c>
      <c r="F121" s="31">
        <f>IPMT($E$3/12, 1, COUNT($C121:$C$375), $E121, 0)</f>
        <v>-1390.5881661137225</v>
      </c>
      <c r="G121" s="31">
        <f t="shared" si="37"/>
        <v>-321.19271867826183</v>
      </c>
      <c r="H121" s="31">
        <f t="shared" si="29"/>
        <v>-686.4928921320909</v>
      </c>
      <c r="I121" s="31">
        <f t="shared" si="30"/>
        <v>-704.09527398163164</v>
      </c>
      <c r="J121" s="31"/>
      <c r="K121" s="31"/>
      <c r="L121" s="31"/>
      <c r="M121" s="28">
        <f t="shared" si="43"/>
        <v>101</v>
      </c>
      <c r="N121" s="31">
        <f t="shared" si="41"/>
        <v>306.27123634903609</v>
      </c>
      <c r="O121" s="31">
        <f t="shared" si="44"/>
        <v>57697.457073451988</v>
      </c>
      <c r="P121" s="31">
        <f>IPMT($O$3/12, 1, COUNT($M121:$M$375), $O121, 0)</f>
        <v>-144.24364268362999</v>
      </c>
      <c r="Q121" s="31">
        <f t="shared" si="42"/>
        <v>-162.0275936654061</v>
      </c>
      <c r="R121" s="31"/>
      <c r="S121" s="31"/>
      <c r="AC121" s="30">
        <f t="shared" si="28"/>
        <v>45323</v>
      </c>
      <c r="AD121" s="28">
        <f t="shared" si="38"/>
        <v>106</v>
      </c>
      <c r="AE121" s="31">
        <f t="shared" si="39"/>
        <v>113443.05140443158</v>
      </c>
      <c r="AF121" s="31">
        <f t="shared" si="31"/>
        <v>-241.06648423441712</v>
      </c>
      <c r="AG121" s="31">
        <f t="shared" si="32"/>
        <v>-335.63535502619902</v>
      </c>
      <c r="AH121" s="31">
        <f t="shared" si="33"/>
        <v>-241.06648423441712</v>
      </c>
      <c r="AI121" s="31">
        <f t="shared" si="34"/>
        <v>0</v>
      </c>
    </row>
    <row r="122" spans="1:35">
      <c r="B122" s="30">
        <f t="shared" si="27"/>
        <v>45352</v>
      </c>
      <c r="C122" s="28">
        <f t="shared" si="35"/>
        <v>107</v>
      </c>
      <c r="D122" s="31">
        <f t="shared" si="36"/>
        <v>1711.7808847919844</v>
      </c>
      <c r="E122" s="31">
        <f t="shared" si="40"/>
        <v>210907.38947581121</v>
      </c>
      <c r="F122" s="31">
        <f>IPMT($E$3/12, 1, COUNT($C122:$C$375), $E122, 0)</f>
        <v>-1388.4736473824239</v>
      </c>
      <c r="G122" s="31">
        <f t="shared" si="37"/>
        <v>-323.30723740956046</v>
      </c>
      <c r="H122" s="31">
        <f t="shared" si="29"/>
        <v>-685.44901579638656</v>
      </c>
      <c r="I122" s="31">
        <f t="shared" si="30"/>
        <v>-703.02463158603734</v>
      </c>
      <c r="J122" s="31"/>
      <c r="K122" s="31"/>
      <c r="L122" s="31"/>
      <c r="M122" s="28">
        <f t="shared" si="43"/>
        <v>102</v>
      </c>
      <c r="N122" s="31">
        <f t="shared" si="41"/>
        <v>306.27123634903609</v>
      </c>
      <c r="O122" s="31">
        <f t="shared" si="44"/>
        <v>57535.42947978658</v>
      </c>
      <c r="P122" s="31">
        <f>IPMT($O$3/12, 1, COUNT($M122:$M$375), $O122, 0)</f>
        <v>-143.83857369946645</v>
      </c>
      <c r="Q122" s="31">
        <f t="shared" si="42"/>
        <v>-162.43266264956964</v>
      </c>
      <c r="R122" s="31"/>
      <c r="S122" s="31"/>
      <c r="AC122" s="30">
        <f t="shared" si="28"/>
        <v>45352</v>
      </c>
      <c r="AD122" s="28">
        <f t="shared" si="38"/>
        <v>107</v>
      </c>
      <c r="AE122" s="31">
        <f t="shared" si="39"/>
        <v>113107.41604940538</v>
      </c>
      <c r="AF122" s="31">
        <f t="shared" si="31"/>
        <v>-240.35325910498656</v>
      </c>
      <c r="AG122" s="31">
        <f t="shared" si="32"/>
        <v>-336.34858015562952</v>
      </c>
      <c r="AH122" s="31">
        <f t="shared" si="33"/>
        <v>-240.35325910498656</v>
      </c>
      <c r="AI122" s="31">
        <f t="shared" si="34"/>
        <v>0</v>
      </c>
    </row>
    <row r="123" spans="1:35">
      <c r="B123" s="30">
        <f t="shared" si="27"/>
        <v>45383</v>
      </c>
      <c r="C123" s="28">
        <f t="shared" si="35"/>
        <v>108</v>
      </c>
      <c r="D123" s="31">
        <f t="shared" si="36"/>
        <v>1711.7808847919844</v>
      </c>
      <c r="E123" s="31">
        <f t="shared" si="40"/>
        <v>210584.08223840166</v>
      </c>
      <c r="F123" s="31">
        <f>IPMT($E$3/12, 1, COUNT($C123:$C$375), $E123, 0)</f>
        <v>-1386.3452080694776</v>
      </c>
      <c r="G123" s="31">
        <f t="shared" si="37"/>
        <v>-325.43567672250674</v>
      </c>
      <c r="H123" s="31">
        <f t="shared" si="29"/>
        <v>-684.39826727480533</v>
      </c>
      <c r="I123" s="31">
        <f t="shared" si="30"/>
        <v>-701.94694079467229</v>
      </c>
      <c r="J123" s="31"/>
      <c r="K123" s="31"/>
      <c r="L123" s="31"/>
      <c r="M123" s="28">
        <f t="shared" si="43"/>
        <v>103</v>
      </c>
      <c r="N123" s="31">
        <f t="shared" si="41"/>
        <v>306.27123634903609</v>
      </c>
      <c r="O123" s="31">
        <f t="shared" si="44"/>
        <v>57372.996817137013</v>
      </c>
      <c r="P123" s="31">
        <f>IPMT($O$3/12, 1, COUNT($M123:$M$375), $O123, 0)</f>
        <v>-143.43249204284254</v>
      </c>
      <c r="Q123" s="31">
        <f t="shared" si="42"/>
        <v>-162.83874430619355</v>
      </c>
      <c r="R123" s="31"/>
      <c r="S123" s="31"/>
      <c r="AC123" s="30">
        <f t="shared" si="28"/>
        <v>45383</v>
      </c>
      <c r="AD123" s="28">
        <f t="shared" si="38"/>
        <v>108</v>
      </c>
      <c r="AE123" s="31">
        <f t="shared" si="39"/>
        <v>112771.06746924976</v>
      </c>
      <c r="AF123" s="31">
        <f t="shared" si="31"/>
        <v>-239.63851837215577</v>
      </c>
      <c r="AG123" s="31">
        <f t="shared" si="32"/>
        <v>-337.06332088846034</v>
      </c>
      <c r="AH123" s="31">
        <f t="shared" si="33"/>
        <v>-239.63851837215574</v>
      </c>
      <c r="AI123" s="31">
        <f t="shared" si="34"/>
        <v>0</v>
      </c>
    </row>
    <row r="124" spans="1:35">
      <c r="B124" s="30">
        <f t="shared" si="27"/>
        <v>45413</v>
      </c>
      <c r="C124" s="28">
        <f t="shared" si="35"/>
        <v>109</v>
      </c>
      <c r="D124" s="31">
        <f t="shared" si="36"/>
        <v>1711.7808847919844</v>
      </c>
      <c r="E124" s="31">
        <f t="shared" si="40"/>
        <v>210258.64656167917</v>
      </c>
      <c r="F124" s="31">
        <f>IPMT($E$3/12, 1, COUNT($C124:$C$375), $E124, 0)</f>
        <v>-1384.2027565310545</v>
      </c>
      <c r="G124" s="31">
        <f t="shared" si="37"/>
        <v>-327.57812826092982</v>
      </c>
      <c r="H124" s="31">
        <f t="shared" si="29"/>
        <v>-683.34060132545733</v>
      </c>
      <c r="I124" s="31">
        <f t="shared" si="30"/>
        <v>-700.86215520559722</v>
      </c>
      <c r="J124" s="31"/>
      <c r="K124" s="31"/>
      <c r="L124" s="31"/>
      <c r="M124" s="28">
        <f t="shared" si="43"/>
        <v>104</v>
      </c>
      <c r="N124" s="31">
        <f t="shared" si="41"/>
        <v>306.27123634903609</v>
      </c>
      <c r="O124" s="31">
        <f t="shared" si="44"/>
        <v>57210.158072830818</v>
      </c>
      <c r="P124" s="31">
        <f>IPMT($O$3/12, 1, COUNT($M124:$M$375), $O124, 0)</f>
        <v>-143.02539518207706</v>
      </c>
      <c r="Q124" s="31">
        <f t="shared" si="42"/>
        <v>-163.24584116695902</v>
      </c>
      <c r="R124" s="31"/>
      <c r="S124" s="31"/>
      <c r="AC124" s="30">
        <f t="shared" si="28"/>
        <v>45413</v>
      </c>
      <c r="AD124" s="28">
        <f t="shared" si="38"/>
        <v>109</v>
      </c>
      <c r="AE124" s="31">
        <f t="shared" si="39"/>
        <v>112434.0041483613</v>
      </c>
      <c r="AF124" s="31">
        <f t="shared" si="31"/>
        <v>-238.92225881526781</v>
      </c>
      <c r="AG124" s="31">
        <f t="shared" si="32"/>
        <v>-337.7795804453483</v>
      </c>
      <c r="AH124" s="31">
        <f t="shared" si="33"/>
        <v>-238.92225881526778</v>
      </c>
      <c r="AI124" s="31">
        <f t="shared" si="34"/>
        <v>0</v>
      </c>
    </row>
    <row r="125" spans="1:35">
      <c r="B125" s="30">
        <f t="shared" si="27"/>
        <v>45444</v>
      </c>
      <c r="C125" s="28">
        <f t="shared" si="35"/>
        <v>110</v>
      </c>
      <c r="D125" s="31">
        <f t="shared" si="36"/>
        <v>1711.7808847919844</v>
      </c>
      <c r="E125" s="31">
        <f t="shared" si="40"/>
        <v>209931.06843341823</v>
      </c>
      <c r="F125" s="31">
        <f>IPMT($E$3/12, 1, COUNT($C125:$C$375), $E125, 0)</f>
        <v>-1382.0462005200034</v>
      </c>
      <c r="G125" s="31">
        <f t="shared" si="37"/>
        <v>-329.734684271981</v>
      </c>
      <c r="H125" s="31">
        <f t="shared" si="29"/>
        <v>-682.27597240860928</v>
      </c>
      <c r="I125" s="31">
        <f t="shared" si="30"/>
        <v>-699.77022811139409</v>
      </c>
      <c r="J125" s="31"/>
      <c r="K125" s="31"/>
      <c r="L125" s="31"/>
      <c r="M125" s="28">
        <f t="shared" si="43"/>
        <v>105</v>
      </c>
      <c r="N125" s="31">
        <f t="shared" si="41"/>
        <v>306.27123634903609</v>
      </c>
      <c r="O125" s="31">
        <f t="shared" si="44"/>
        <v>57046.91223166386</v>
      </c>
      <c r="P125" s="31">
        <f>IPMT($O$3/12, 1, COUNT($M125:$M$375), $O125, 0)</f>
        <v>-142.61728057915965</v>
      </c>
      <c r="Q125" s="31">
        <f t="shared" si="42"/>
        <v>-163.65395576987643</v>
      </c>
      <c r="R125" s="31"/>
      <c r="S125" s="31"/>
      <c r="AC125" s="30">
        <f t="shared" si="28"/>
        <v>45444</v>
      </c>
      <c r="AD125" s="28">
        <f t="shared" si="38"/>
        <v>110</v>
      </c>
      <c r="AE125" s="31">
        <f t="shared" si="39"/>
        <v>112096.22456791595</v>
      </c>
      <c r="AF125" s="31">
        <f t="shared" si="31"/>
        <v>-238.20447720682145</v>
      </c>
      <c r="AG125" s="31">
        <f t="shared" si="32"/>
        <v>-338.49736205379463</v>
      </c>
      <c r="AH125" s="31">
        <f t="shared" si="33"/>
        <v>-238.20447720682145</v>
      </c>
      <c r="AI125" s="31">
        <f t="shared" si="34"/>
        <v>0</v>
      </c>
    </row>
    <row r="126" spans="1:35">
      <c r="B126" s="30">
        <f t="shared" si="27"/>
        <v>45474</v>
      </c>
      <c r="C126" s="28">
        <f t="shared" si="35"/>
        <v>111</v>
      </c>
      <c r="D126" s="31">
        <f t="shared" si="36"/>
        <v>1711.7808847919844</v>
      </c>
      <c r="E126" s="31">
        <f t="shared" si="40"/>
        <v>209601.33374914626</v>
      </c>
      <c r="F126" s="31">
        <f>IPMT($E$3/12, 1, COUNT($C126:$C$375), $E126, 0)</f>
        <v>-1379.8754471818795</v>
      </c>
      <c r="G126" s="31">
        <f t="shared" si="37"/>
        <v>-331.90543761010485</v>
      </c>
      <c r="H126" s="31">
        <f t="shared" si="29"/>
        <v>-681.20433468472538</v>
      </c>
      <c r="I126" s="31">
        <f t="shared" si="30"/>
        <v>-698.67111249715413</v>
      </c>
      <c r="J126" s="31"/>
      <c r="K126" s="31"/>
      <c r="L126" s="31"/>
      <c r="M126" s="28">
        <f t="shared" si="43"/>
        <v>106</v>
      </c>
      <c r="N126" s="31">
        <f t="shared" si="41"/>
        <v>306.27123634903609</v>
      </c>
      <c r="O126" s="31">
        <f t="shared" si="44"/>
        <v>56883.258275893982</v>
      </c>
      <c r="P126" s="31">
        <f>IPMT($O$3/12, 1, COUNT($M126:$M$375), $O126, 0)</f>
        <v>-142.20814568973495</v>
      </c>
      <c r="Q126" s="31">
        <f t="shared" si="42"/>
        <v>-164.06309065930114</v>
      </c>
      <c r="R126" s="31">
        <v>-10000</v>
      </c>
      <c r="S126" s="31" t="s">
        <v>82</v>
      </c>
      <c r="AC126" s="30">
        <f t="shared" si="28"/>
        <v>45474</v>
      </c>
      <c r="AD126" s="28">
        <f t="shared" si="38"/>
        <v>111</v>
      </c>
      <c r="AE126" s="31">
        <f t="shared" si="39"/>
        <v>111757.72720586216</v>
      </c>
      <c r="AF126" s="31">
        <f t="shared" si="31"/>
        <v>-237.48517031245711</v>
      </c>
      <c r="AG126" s="31">
        <f t="shared" si="32"/>
        <v>-339.216668948159</v>
      </c>
      <c r="AH126" s="31">
        <f t="shared" si="33"/>
        <v>-237.48517031245711</v>
      </c>
      <c r="AI126" s="31">
        <f t="shared" si="34"/>
        <v>0</v>
      </c>
    </row>
    <row r="127" spans="1:35">
      <c r="B127" s="30">
        <f t="shared" si="27"/>
        <v>45505</v>
      </c>
      <c r="C127" s="28">
        <f t="shared" si="35"/>
        <v>112</v>
      </c>
      <c r="D127" s="31">
        <f t="shared" si="36"/>
        <v>1711.7808847919844</v>
      </c>
      <c r="E127" s="31">
        <f t="shared" si="40"/>
        <v>209269.42831153615</v>
      </c>
      <c r="F127" s="31">
        <f>IPMT($E$3/12, 1, COUNT($C127:$C$375), $E127, 0)</f>
        <v>-1377.6904030509463</v>
      </c>
      <c r="G127" s="31">
        <f t="shared" si="37"/>
        <v>-334.09048174103805</v>
      </c>
      <c r="H127" s="31">
        <f t="shared" si="29"/>
        <v>-680.12564201249245</v>
      </c>
      <c r="I127" s="31">
        <f t="shared" si="30"/>
        <v>-697.56476103845387</v>
      </c>
      <c r="J127" s="31"/>
      <c r="K127" s="31"/>
      <c r="L127" s="31"/>
      <c r="M127" s="28">
        <f t="shared" si="43"/>
        <v>107</v>
      </c>
      <c r="N127" s="31">
        <f t="shared" si="41"/>
        <v>306.27123634903609</v>
      </c>
      <c r="O127" s="31">
        <f t="shared" si="44"/>
        <v>46719.195185234683</v>
      </c>
      <c r="P127" s="31">
        <f>IPMT($O$3/12, 1, COUNT($M127:$M$375), $O127, 0)</f>
        <v>-116.79798796308671</v>
      </c>
      <c r="Q127" s="31">
        <f t="shared" si="42"/>
        <v>-189.47324838594938</v>
      </c>
      <c r="R127" s="31">
        <v>-6500</v>
      </c>
      <c r="S127" s="31" t="s">
        <v>83</v>
      </c>
      <c r="AC127" s="30">
        <f t="shared" si="28"/>
        <v>45505</v>
      </c>
      <c r="AD127" s="28">
        <f t="shared" si="38"/>
        <v>112</v>
      </c>
      <c r="AE127" s="31">
        <f t="shared" si="39"/>
        <v>111418.51053691401</v>
      </c>
      <c r="AF127" s="31">
        <f t="shared" si="31"/>
        <v>-236.76433489094231</v>
      </c>
      <c r="AG127" s="31">
        <f t="shared" si="32"/>
        <v>-339.93750436967377</v>
      </c>
      <c r="AH127" s="31">
        <f t="shared" si="33"/>
        <v>-236.76433489094231</v>
      </c>
      <c r="AI127" s="31">
        <f t="shared" si="34"/>
        <v>0</v>
      </c>
    </row>
    <row r="128" spans="1:35">
      <c r="B128" s="30">
        <f t="shared" si="27"/>
        <v>45536</v>
      </c>
      <c r="C128" s="28">
        <f t="shared" si="35"/>
        <v>113</v>
      </c>
      <c r="D128" s="31">
        <f t="shared" si="36"/>
        <v>1711.7808847919844</v>
      </c>
      <c r="E128" s="31">
        <f t="shared" si="40"/>
        <v>208935.33782979511</v>
      </c>
      <c r="F128" s="31">
        <f>IPMT($E$3/12, 1, COUNT($C128:$C$375), $E128, 0)</f>
        <v>-1375.4909740461512</v>
      </c>
      <c r="G128" s="31">
        <f t="shared" si="37"/>
        <v>-336.28991074583314</v>
      </c>
      <c r="H128" s="31">
        <f t="shared" si="29"/>
        <v>-679.03984794683413</v>
      </c>
      <c r="I128" s="31">
        <f t="shared" si="30"/>
        <v>-696.45112609931709</v>
      </c>
      <c r="J128" s="31"/>
      <c r="K128" s="31"/>
      <c r="L128" s="31"/>
      <c r="M128" s="28">
        <f t="shared" si="43"/>
        <v>108</v>
      </c>
      <c r="N128" s="31">
        <f t="shared" si="41"/>
        <v>306.27123634903609</v>
      </c>
      <c r="O128" s="31">
        <f t="shared" si="44"/>
        <v>40029.721936848735</v>
      </c>
      <c r="P128" s="31">
        <f>IPMT($O$3/12, 1, COUNT($M128:$M$375), $O128, 0)</f>
        <v>-100.07430484212183</v>
      </c>
      <c r="Q128" s="31">
        <f t="shared" si="42"/>
        <v>-206.19693150691427</v>
      </c>
      <c r="R128" s="31">
        <v>-2000</v>
      </c>
      <c r="S128" s="31" t="s">
        <v>84</v>
      </c>
      <c r="AC128" s="30">
        <f t="shared" si="28"/>
        <v>45536</v>
      </c>
      <c r="AD128" s="28">
        <f t="shared" si="38"/>
        <v>113</v>
      </c>
      <c r="AE128" s="31">
        <f t="shared" si="39"/>
        <v>111078.57303254433</v>
      </c>
      <c r="AF128" s="31">
        <f t="shared" si="31"/>
        <v>-236.04196769415671</v>
      </c>
      <c r="AG128" s="31">
        <f t="shared" si="32"/>
        <v>-340.6598715664594</v>
      </c>
      <c r="AH128" s="31">
        <f t="shared" si="33"/>
        <v>-236.04196769415674</v>
      </c>
      <c r="AI128" s="31">
        <f t="shared" si="34"/>
        <v>0</v>
      </c>
    </row>
    <row r="129" spans="1:35">
      <c r="B129" s="30">
        <f t="shared" si="27"/>
        <v>45566</v>
      </c>
      <c r="C129" s="28">
        <f t="shared" si="35"/>
        <v>114</v>
      </c>
      <c r="D129" s="31">
        <f t="shared" si="36"/>
        <v>1711.7808847919844</v>
      </c>
      <c r="E129" s="31">
        <f t="shared" si="40"/>
        <v>208599.04791904928</v>
      </c>
      <c r="F129" s="31">
        <f>IPMT($E$3/12, 1, COUNT($C129:$C$375), $E129, 0)</f>
        <v>-1373.2770654670744</v>
      </c>
      <c r="G129" s="31">
        <f t="shared" si="37"/>
        <v>-338.50381932490995</v>
      </c>
      <c r="H129" s="31">
        <f t="shared" si="29"/>
        <v>-677.94690573691014</v>
      </c>
      <c r="I129" s="31">
        <f t="shared" si="30"/>
        <v>-695.33015973016427</v>
      </c>
      <c r="J129" s="31"/>
      <c r="K129" s="31"/>
      <c r="L129" s="31"/>
      <c r="M129" s="28">
        <f t="shared" si="43"/>
        <v>109</v>
      </c>
      <c r="N129" s="31">
        <f t="shared" si="41"/>
        <v>306.27123634903609</v>
      </c>
      <c r="O129" s="31">
        <f t="shared" si="44"/>
        <v>37823.52500534182</v>
      </c>
      <c r="P129" s="31">
        <f>IPMT($O$3/12, 1, COUNT($M129:$M$375), $O129, 0)</f>
        <v>-94.558812513354553</v>
      </c>
      <c r="Q129" s="31">
        <f t="shared" si="42"/>
        <v>-211.71242383568153</v>
      </c>
      <c r="R129" s="31">
        <v>-5500</v>
      </c>
      <c r="S129" s="31" t="s">
        <v>85</v>
      </c>
      <c r="AC129" s="30">
        <f t="shared" si="28"/>
        <v>45566</v>
      </c>
      <c r="AD129" s="28">
        <f t="shared" si="38"/>
        <v>114</v>
      </c>
      <c r="AE129" s="31">
        <f t="shared" si="39"/>
        <v>110737.91316097787</v>
      </c>
      <c r="AF129" s="31">
        <f t="shared" si="31"/>
        <v>-235.31806546707799</v>
      </c>
      <c r="AG129" s="31">
        <f t="shared" si="32"/>
        <v>-341.38377379353813</v>
      </c>
      <c r="AH129" s="31">
        <f t="shared" si="33"/>
        <v>-235.31806546707799</v>
      </c>
      <c r="AI129" s="31">
        <f t="shared" si="34"/>
        <v>0</v>
      </c>
    </row>
    <row r="130" spans="1:35">
      <c r="B130" s="30">
        <f t="shared" si="27"/>
        <v>45597</v>
      </c>
      <c r="C130" s="28">
        <f t="shared" si="35"/>
        <v>115</v>
      </c>
      <c r="D130" s="31">
        <f t="shared" si="36"/>
        <v>1711.7808847919844</v>
      </c>
      <c r="E130" s="31">
        <f t="shared" si="40"/>
        <v>208260.54409972436</v>
      </c>
      <c r="F130" s="31">
        <f>IPMT($E$3/12, 1, COUNT($C130:$C$375), $E130, 0)</f>
        <v>-1371.048581989852</v>
      </c>
      <c r="G130" s="31">
        <f t="shared" si="37"/>
        <v>-340.73230280213238</v>
      </c>
      <c r="H130" s="31">
        <f t="shared" si="29"/>
        <v>-676.84676832410412</v>
      </c>
      <c r="I130" s="31">
        <f t="shared" si="30"/>
        <v>-694.20181366574786</v>
      </c>
      <c r="J130" s="31"/>
      <c r="K130" s="31"/>
      <c r="L130" s="31"/>
      <c r="M130" s="28">
        <f t="shared" si="43"/>
        <v>110</v>
      </c>
      <c r="N130" s="31">
        <f t="shared" si="41"/>
        <v>306.27123634903609</v>
      </c>
      <c r="O130" s="31">
        <f t="shared" si="44"/>
        <v>32111.812581506136</v>
      </c>
      <c r="P130" s="31">
        <f>IPMT($O$3/12, 1, COUNT($M130:$M$375), $O130, 0)</f>
        <v>-80.279531453765344</v>
      </c>
      <c r="Q130" s="31">
        <f t="shared" si="42"/>
        <v>-225.99170489527074</v>
      </c>
      <c r="R130" s="31">
        <v>-3000</v>
      </c>
      <c r="S130" s="31" t="s">
        <v>86</v>
      </c>
      <c r="AC130" s="30">
        <f t="shared" si="28"/>
        <v>45597</v>
      </c>
      <c r="AD130" s="28">
        <f t="shared" si="38"/>
        <v>115</v>
      </c>
      <c r="AE130" s="31">
        <f t="shared" si="39"/>
        <v>110396.52938718433</v>
      </c>
      <c r="AF130" s="31">
        <f t="shared" si="31"/>
        <v>-234.59262494776669</v>
      </c>
      <c r="AG130" s="31">
        <f t="shared" si="32"/>
        <v>-342.10921431284942</v>
      </c>
      <c r="AH130" s="31">
        <f t="shared" si="33"/>
        <v>-234.59262494776669</v>
      </c>
      <c r="AI130" s="31">
        <f t="shared" si="34"/>
        <v>0</v>
      </c>
    </row>
    <row r="131" spans="1:35">
      <c r="A131" s="31">
        <f>SUM(F120:F131)</f>
        <v>-16570.532733323482</v>
      </c>
      <c r="B131" s="30">
        <f t="shared" si="27"/>
        <v>45627</v>
      </c>
      <c r="C131" s="28">
        <f t="shared" si="35"/>
        <v>116</v>
      </c>
      <c r="D131" s="31">
        <f t="shared" si="36"/>
        <v>1711.7808847919844</v>
      </c>
      <c r="E131" s="31">
        <f t="shared" si="40"/>
        <v>207919.81179692224</v>
      </c>
      <c r="F131" s="31">
        <f>IPMT($E$3/12, 1, COUNT($C131:$C$375), $E131, 0)</f>
        <v>-1368.8054276630714</v>
      </c>
      <c r="G131" s="31">
        <f t="shared" si="37"/>
        <v>-342.97545712891292</v>
      </c>
      <c r="H131" s="31">
        <f t="shared" si="29"/>
        <v>-675.73938833999728</v>
      </c>
      <c r="I131" s="31">
        <f t="shared" si="30"/>
        <v>-693.06603932307416</v>
      </c>
      <c r="J131" s="31"/>
      <c r="K131" s="31"/>
      <c r="L131" s="31"/>
      <c r="M131" s="28">
        <f t="shared" si="43"/>
        <v>111</v>
      </c>
      <c r="N131" s="31">
        <f t="shared" si="41"/>
        <v>306.27123634903609</v>
      </c>
      <c r="O131" s="31">
        <f t="shared" si="44"/>
        <v>28885.820876610866</v>
      </c>
      <c r="P131" s="31">
        <f>IPMT($O$3/12, 1, COUNT($M131:$M$375), $O131, 0)</f>
        <v>-72.214552191527162</v>
      </c>
      <c r="Q131" s="31">
        <f t="shared" si="42"/>
        <v>-234.05668415750893</v>
      </c>
      <c r="R131" s="31"/>
      <c r="S131" s="31"/>
      <c r="AC131" s="30">
        <f t="shared" si="28"/>
        <v>45627</v>
      </c>
      <c r="AD131" s="28">
        <f t="shared" si="38"/>
        <v>116</v>
      </c>
      <c r="AE131" s="31">
        <f t="shared" si="39"/>
        <v>110054.42017287148</v>
      </c>
      <c r="AF131" s="31">
        <f t="shared" si="31"/>
        <v>-233.86564286735194</v>
      </c>
      <c r="AG131" s="31">
        <f t="shared" si="32"/>
        <v>-342.83619639326417</v>
      </c>
      <c r="AH131" s="31">
        <f t="shared" si="33"/>
        <v>-233.86564286735197</v>
      </c>
      <c r="AI131" s="31">
        <f t="shared" si="34"/>
        <v>0</v>
      </c>
    </row>
    <row r="132" spans="1:35">
      <c r="B132" s="30">
        <f t="shared" si="27"/>
        <v>45658</v>
      </c>
      <c r="C132" s="28">
        <f t="shared" si="35"/>
        <v>117</v>
      </c>
      <c r="D132" s="31">
        <f t="shared" si="36"/>
        <v>1711.7808847919844</v>
      </c>
      <c r="E132" s="31">
        <f t="shared" si="40"/>
        <v>207576.83633979331</v>
      </c>
      <c r="F132" s="31">
        <f>IPMT($E$3/12, 1, COUNT($C132:$C$375), $E132, 0)</f>
        <v>-1366.5475059036394</v>
      </c>
      <c r="G132" s="31">
        <f t="shared" si="37"/>
        <v>-345.23337888834499</v>
      </c>
      <c r="H132" s="31">
        <f t="shared" si="29"/>
        <v>-674.62471810432828</v>
      </c>
      <c r="I132" s="31">
        <f t="shared" si="30"/>
        <v>-691.9227877993111</v>
      </c>
      <c r="J132" s="31"/>
      <c r="K132" s="31"/>
      <c r="L132" s="31"/>
      <c r="M132" s="28">
        <f t="shared" si="43"/>
        <v>112</v>
      </c>
      <c r="N132" s="31">
        <f t="shared" si="41"/>
        <v>306.27123634903609</v>
      </c>
      <c r="O132" s="31">
        <f t="shared" si="44"/>
        <v>28651.764192453356</v>
      </c>
      <c r="P132" s="31">
        <f>IPMT($O$3/12, 1, COUNT($M132:$M$375), $O132, 0)</f>
        <v>-71.629410481133391</v>
      </c>
      <c r="Q132" s="31">
        <f t="shared" si="42"/>
        <v>-234.6418258679027</v>
      </c>
      <c r="R132" s="31"/>
      <c r="S132" s="31"/>
      <c r="AC132" s="30">
        <f t="shared" si="28"/>
        <v>45658</v>
      </c>
      <c r="AD132" s="28">
        <f t="shared" si="38"/>
        <v>117</v>
      </c>
      <c r="AE132" s="31">
        <f t="shared" si="39"/>
        <v>109711.58397647821</v>
      </c>
      <c r="AF132" s="31">
        <f t="shared" si="31"/>
        <v>-233.13711595001627</v>
      </c>
      <c r="AG132" s="31">
        <f t="shared" si="32"/>
        <v>-343.56472331059985</v>
      </c>
      <c r="AH132" s="31">
        <f t="shared" si="33"/>
        <v>-233.13711595001627</v>
      </c>
      <c r="AI132" s="31">
        <f t="shared" si="34"/>
        <v>0</v>
      </c>
    </row>
    <row r="133" spans="1:35">
      <c r="B133" s="30">
        <f t="shared" si="27"/>
        <v>45689</v>
      </c>
      <c r="C133" s="28">
        <f t="shared" si="35"/>
        <v>118</v>
      </c>
      <c r="D133" s="31">
        <f t="shared" si="36"/>
        <v>1711.7808847919844</v>
      </c>
      <c r="E133" s="31">
        <f t="shared" si="40"/>
        <v>207231.60296090497</v>
      </c>
      <c r="F133" s="31">
        <f>IPMT($E$3/12, 1, COUNT($C133:$C$375), $E133, 0)</f>
        <v>-1364.2747194926244</v>
      </c>
      <c r="G133" s="31">
        <f t="shared" si="37"/>
        <v>-347.50616529935996</v>
      </c>
      <c r="H133" s="31">
        <f t="shared" si="29"/>
        <v>-673.5027096229411</v>
      </c>
      <c r="I133" s="31">
        <f t="shared" si="30"/>
        <v>-690.7720098696833</v>
      </c>
      <c r="J133" s="31"/>
      <c r="K133" s="31"/>
      <c r="L133" s="31"/>
      <c r="M133" s="28">
        <f t="shared" si="43"/>
        <v>113</v>
      </c>
      <c r="N133" s="31">
        <f t="shared" si="41"/>
        <v>306.27123634903609</v>
      </c>
      <c r="O133" s="31">
        <f t="shared" si="44"/>
        <v>28417.122366585452</v>
      </c>
      <c r="P133" s="31">
        <f>IPMT($O$3/12, 1, COUNT($M133:$M$375), $O133, 0)</f>
        <v>-71.042805916463635</v>
      </c>
      <c r="Q133" s="31">
        <f t="shared" si="42"/>
        <v>-235.22843043257245</v>
      </c>
      <c r="R133" s="31"/>
      <c r="S133" s="31"/>
      <c r="AC133" s="30">
        <f t="shared" si="28"/>
        <v>45689</v>
      </c>
      <c r="AD133" s="28">
        <f t="shared" si="38"/>
        <v>118</v>
      </c>
      <c r="AE133" s="31">
        <f t="shared" si="39"/>
        <v>109368.01925316761</v>
      </c>
      <c r="AF133" s="31">
        <f t="shared" si="31"/>
        <v>-232.40704091298122</v>
      </c>
      <c r="AG133" s="31">
        <f t="shared" si="32"/>
        <v>-344.29479834763492</v>
      </c>
      <c r="AH133" s="31">
        <f t="shared" si="33"/>
        <v>-232.40704091298122</v>
      </c>
      <c r="AI133" s="31">
        <f t="shared" si="34"/>
        <v>0</v>
      </c>
    </row>
    <row r="134" spans="1:35">
      <c r="B134" s="30">
        <f t="shared" si="27"/>
        <v>45717</v>
      </c>
      <c r="C134" s="28">
        <f t="shared" si="35"/>
        <v>119</v>
      </c>
      <c r="D134" s="31">
        <f t="shared" si="36"/>
        <v>1711.7808847919844</v>
      </c>
      <c r="E134" s="31">
        <f t="shared" si="40"/>
        <v>206884.09679560561</v>
      </c>
      <c r="F134" s="31">
        <f>IPMT($E$3/12, 1, COUNT($C134:$C$375), $E134, 0)</f>
        <v>-1361.9869705710703</v>
      </c>
      <c r="G134" s="31">
        <f t="shared" si="37"/>
        <v>-349.79391422091408</v>
      </c>
      <c r="H134" s="31">
        <f t="shared" si="29"/>
        <v>-672.37331458571828</v>
      </c>
      <c r="I134" s="31">
        <f t="shared" si="30"/>
        <v>-689.61365598535201</v>
      </c>
      <c r="J134" s="31"/>
      <c r="K134" s="31"/>
      <c r="L134" s="31"/>
      <c r="M134" s="28">
        <f t="shared" si="43"/>
        <v>114</v>
      </c>
      <c r="N134" s="31">
        <f t="shared" si="41"/>
        <v>306.27123634903609</v>
      </c>
      <c r="O134" s="31">
        <f t="shared" si="44"/>
        <v>28181.893936152879</v>
      </c>
      <c r="P134" s="31">
        <f>IPMT($O$3/12, 1, COUNT($M134:$M$375), $O134, 0)</f>
        <v>-70.454734840382201</v>
      </c>
      <c r="Q134" s="31">
        <f t="shared" si="42"/>
        <v>-235.81650150865389</v>
      </c>
      <c r="R134" s="31"/>
      <c r="S134" s="31"/>
      <c r="AC134" s="30">
        <f t="shared" si="28"/>
        <v>45717</v>
      </c>
      <c r="AD134" s="28">
        <f t="shared" si="38"/>
        <v>119</v>
      </c>
      <c r="AE134" s="31">
        <f t="shared" si="39"/>
        <v>109023.72445481998</v>
      </c>
      <c r="AF134" s="31">
        <f t="shared" si="31"/>
        <v>-231.6754144664925</v>
      </c>
      <c r="AG134" s="31">
        <f t="shared" si="32"/>
        <v>-345.02642479412361</v>
      </c>
      <c r="AH134" s="31">
        <f t="shared" si="33"/>
        <v>-231.6754144664925</v>
      </c>
      <c r="AI134" s="31">
        <f t="shared" si="34"/>
        <v>0</v>
      </c>
    </row>
    <row r="135" spans="1:35">
      <c r="B135" s="30">
        <f t="shared" si="27"/>
        <v>45748</v>
      </c>
      <c r="C135" s="28">
        <f t="shared" si="35"/>
        <v>120</v>
      </c>
      <c r="D135" s="31">
        <f t="shared" si="36"/>
        <v>1711.7808847919844</v>
      </c>
      <c r="E135" s="31">
        <f t="shared" si="40"/>
        <v>206534.3028813847</v>
      </c>
      <c r="F135" s="31">
        <f>IPMT($E$3/12, 1, COUNT($C135:$C$375), $E135, 0)</f>
        <v>-1359.6841606357827</v>
      </c>
      <c r="G135" s="31">
        <f t="shared" si="37"/>
        <v>-352.09672415620162</v>
      </c>
      <c r="H135" s="31">
        <f t="shared" si="29"/>
        <v>-671.23648436450037</v>
      </c>
      <c r="I135" s="31">
        <f t="shared" si="30"/>
        <v>-688.44767627128238</v>
      </c>
      <c r="J135" s="31"/>
      <c r="K135" s="31"/>
      <c r="L135" s="31"/>
      <c r="M135" s="28">
        <f t="shared" si="43"/>
        <v>115</v>
      </c>
      <c r="N135" s="31">
        <f t="shared" si="41"/>
        <v>306.27123634903609</v>
      </c>
      <c r="O135" s="31">
        <f t="shared" si="44"/>
        <v>27946.077434644227</v>
      </c>
      <c r="P135" s="31">
        <f>IPMT($O$3/12, 1, COUNT($M135:$M$375), $O135, 0)</f>
        <v>-69.865193586610573</v>
      </c>
      <c r="Q135" s="31">
        <f t="shared" si="42"/>
        <v>-236.4060427624255</v>
      </c>
      <c r="R135" s="31"/>
      <c r="S135" s="31"/>
      <c r="AC135" s="30">
        <f t="shared" si="28"/>
        <v>45748</v>
      </c>
      <c r="AD135" s="28">
        <f t="shared" si="38"/>
        <v>120</v>
      </c>
      <c r="AE135" s="31">
        <f t="shared" si="39"/>
        <v>108678.69803002586</v>
      </c>
      <c r="AF135" s="31">
        <f t="shared" si="31"/>
        <v>-230.94223331380496</v>
      </c>
      <c r="AG135" s="31">
        <f t="shared" si="32"/>
        <v>-345.75960594681112</v>
      </c>
      <c r="AH135" s="31">
        <f t="shared" si="33"/>
        <v>-230.94223331380493</v>
      </c>
      <c r="AI135" s="31">
        <f t="shared" si="34"/>
        <v>0</v>
      </c>
    </row>
    <row r="136" spans="1:35">
      <c r="B136" s="30">
        <f t="shared" si="27"/>
        <v>45778</v>
      </c>
      <c r="C136" s="28">
        <f t="shared" si="35"/>
        <v>121</v>
      </c>
      <c r="D136" s="31">
        <f t="shared" si="36"/>
        <v>1711.7808847919844</v>
      </c>
      <c r="E136" s="31">
        <f t="shared" si="40"/>
        <v>206182.2061572285</v>
      </c>
      <c r="F136" s="31">
        <f>IPMT($E$3/12, 1, COUNT($C136:$C$375), $E136, 0)</f>
        <v>-1357.3661905350878</v>
      </c>
      <c r="G136" s="31">
        <f t="shared" si="37"/>
        <v>-354.41469425689661</v>
      </c>
      <c r="H136" s="31">
        <f t="shared" si="29"/>
        <v>-670.09217001099273</v>
      </c>
      <c r="I136" s="31">
        <f t="shared" si="30"/>
        <v>-687.27402052409502</v>
      </c>
      <c r="J136" s="31"/>
      <c r="K136" s="31"/>
      <c r="L136" s="31"/>
      <c r="M136" s="28">
        <f t="shared" si="43"/>
        <v>116</v>
      </c>
      <c r="N136" s="31">
        <f t="shared" si="41"/>
        <v>306.27123634903609</v>
      </c>
      <c r="O136" s="31">
        <f t="shared" si="44"/>
        <v>27709.671391881802</v>
      </c>
      <c r="P136" s="31">
        <f>IPMT($O$3/12, 1, COUNT($M136:$M$375), $O136, 0)</f>
        <v>-69.274178479704503</v>
      </c>
      <c r="Q136" s="31">
        <f t="shared" si="42"/>
        <v>-236.99705786933157</v>
      </c>
      <c r="R136" s="31"/>
      <c r="S136" s="31"/>
      <c r="AC136" s="30">
        <f t="shared" si="28"/>
        <v>45778</v>
      </c>
      <c r="AD136" s="28">
        <f t="shared" si="38"/>
        <v>121</v>
      </c>
      <c r="AE136" s="31">
        <f t="shared" si="39"/>
        <v>108332.93842407905</v>
      </c>
      <c r="AF136" s="31">
        <f t="shared" si="31"/>
        <v>-230.20749415116802</v>
      </c>
      <c r="AG136" s="31">
        <f t="shared" si="32"/>
        <v>-346.49434510944809</v>
      </c>
      <c r="AH136" s="31">
        <f t="shared" si="33"/>
        <v>-230.20749415116802</v>
      </c>
      <c r="AI136" s="31">
        <f t="shared" si="34"/>
        <v>0</v>
      </c>
    </row>
    <row r="137" spans="1:35">
      <c r="B137" s="30">
        <f t="shared" si="27"/>
        <v>45809</v>
      </c>
      <c r="C137" s="28">
        <f t="shared" si="35"/>
        <v>122</v>
      </c>
      <c r="D137" s="31">
        <f t="shared" si="36"/>
        <v>1711.7808847919844</v>
      </c>
      <c r="E137" s="31">
        <f t="shared" si="40"/>
        <v>205827.7914629716</v>
      </c>
      <c r="F137" s="31">
        <f>IPMT($E$3/12, 1, COUNT($C137:$C$375), $E137, 0)</f>
        <v>-1355.0329604645631</v>
      </c>
      <c r="G137" s="31">
        <f t="shared" si="37"/>
        <v>-356.74792432742129</v>
      </c>
      <c r="H137" s="31">
        <f t="shared" si="29"/>
        <v>-668.94032225465776</v>
      </c>
      <c r="I137" s="31">
        <f t="shared" si="30"/>
        <v>-686.09263820990532</v>
      </c>
      <c r="J137" s="31"/>
      <c r="K137" s="31"/>
      <c r="L137" s="31"/>
      <c r="M137" s="28">
        <f t="shared" si="43"/>
        <v>117</v>
      </c>
      <c r="N137" s="31">
        <f t="shared" si="41"/>
        <v>306.27123634903609</v>
      </c>
      <c r="O137" s="31">
        <f t="shared" si="44"/>
        <v>27472.67433401247</v>
      </c>
      <c r="P137" s="31">
        <f>IPMT($O$3/12, 1, COUNT($M137:$M$375), $O137, 0)</f>
        <v>-68.681685835031175</v>
      </c>
      <c r="Q137" s="31">
        <f t="shared" si="42"/>
        <v>-237.58955051400491</v>
      </c>
      <c r="R137" s="31"/>
      <c r="S137" s="31"/>
      <c r="AC137" s="30">
        <f t="shared" si="28"/>
        <v>45809</v>
      </c>
      <c r="AD137" s="28">
        <f t="shared" si="38"/>
        <v>122</v>
      </c>
      <c r="AE137" s="31">
        <f t="shared" si="39"/>
        <v>107986.44407896961</v>
      </c>
      <c r="AF137" s="31">
        <f t="shared" si="31"/>
        <v>-229.47119366781041</v>
      </c>
      <c r="AG137" s="31">
        <f t="shared" si="32"/>
        <v>-347.23064559280567</v>
      </c>
      <c r="AH137" s="31">
        <f t="shared" si="33"/>
        <v>-229.47119366781041</v>
      </c>
      <c r="AI137" s="31">
        <f t="shared" si="34"/>
        <v>0</v>
      </c>
    </row>
    <row r="138" spans="1:35">
      <c r="B138" s="30">
        <f t="shared" si="27"/>
        <v>45839</v>
      </c>
      <c r="C138" s="28">
        <f t="shared" si="35"/>
        <v>123</v>
      </c>
      <c r="D138" s="31">
        <f t="shared" si="36"/>
        <v>1711.7808847919844</v>
      </c>
      <c r="E138" s="31">
        <f t="shared" si="40"/>
        <v>205471.04353864418</v>
      </c>
      <c r="F138" s="31">
        <f>IPMT($E$3/12, 1, COUNT($C138:$C$375), $E138, 0)</f>
        <v>-1352.6843699627409</v>
      </c>
      <c r="G138" s="31">
        <f t="shared" si="37"/>
        <v>-359.09651482924346</v>
      </c>
      <c r="H138" s="31">
        <f t="shared" si="29"/>
        <v>-667.78089150059361</v>
      </c>
      <c r="I138" s="31">
        <f t="shared" si="30"/>
        <v>-684.90347846214729</v>
      </c>
      <c r="J138" s="31"/>
      <c r="K138" s="31"/>
      <c r="L138" s="31"/>
      <c r="M138" s="28">
        <f t="shared" si="43"/>
        <v>118</v>
      </c>
      <c r="N138" s="31">
        <f t="shared" si="41"/>
        <v>306.27123634903609</v>
      </c>
      <c r="O138" s="31">
        <f t="shared" si="44"/>
        <v>27235.084783498467</v>
      </c>
      <c r="P138" s="31">
        <f>IPMT($O$3/12, 1, COUNT($M138:$M$375), $O138, 0)</f>
        <v>-68.087711958746169</v>
      </c>
      <c r="Q138" s="31">
        <f t="shared" si="42"/>
        <v>-238.1835243902899</v>
      </c>
      <c r="R138" s="31"/>
      <c r="S138" s="31"/>
      <c r="AC138" s="30">
        <f t="shared" si="28"/>
        <v>45839</v>
      </c>
      <c r="AD138" s="28">
        <f t="shared" si="38"/>
        <v>123</v>
      </c>
      <c r="AE138" s="31">
        <f t="shared" si="39"/>
        <v>107639.2134333768</v>
      </c>
      <c r="AF138" s="31">
        <f t="shared" si="31"/>
        <v>-228.73332854592567</v>
      </c>
      <c r="AG138" s="31">
        <f t="shared" si="32"/>
        <v>-347.96851071469041</v>
      </c>
      <c r="AH138" s="31">
        <f t="shared" si="33"/>
        <v>-228.73332854592567</v>
      </c>
      <c r="AI138" s="31">
        <f t="shared" si="34"/>
        <v>0</v>
      </c>
    </row>
    <row r="139" spans="1:35">
      <c r="B139" s="30">
        <f t="shared" si="27"/>
        <v>45870</v>
      </c>
      <c r="C139" s="28">
        <f t="shared" si="35"/>
        <v>124</v>
      </c>
      <c r="D139" s="31">
        <f t="shared" si="36"/>
        <v>1711.7808847919844</v>
      </c>
      <c r="E139" s="31">
        <f t="shared" si="40"/>
        <v>205111.94702381495</v>
      </c>
      <c r="F139" s="31">
        <f>IPMT($E$3/12, 1, COUNT($C139:$C$375), $E139, 0)</f>
        <v>-1350.3203179067818</v>
      </c>
      <c r="G139" s="31">
        <f t="shared" si="37"/>
        <v>-361.46056688520252</v>
      </c>
      <c r="H139" s="31">
        <f t="shared" si="29"/>
        <v>-666.61382782739861</v>
      </c>
      <c r="I139" s="31">
        <f t="shared" si="30"/>
        <v>-683.70649007938323</v>
      </c>
      <c r="J139" s="31"/>
      <c r="K139" s="31"/>
      <c r="L139" s="31"/>
      <c r="M139" s="28">
        <f t="shared" si="43"/>
        <v>119</v>
      </c>
      <c r="N139" s="31">
        <f t="shared" si="41"/>
        <v>306.27123634903609</v>
      </c>
      <c r="O139" s="31">
        <f t="shared" si="44"/>
        <v>26996.901259108177</v>
      </c>
      <c r="P139" s="31">
        <f>IPMT($O$3/12, 1, COUNT($M139:$M$375), $O139, 0)</f>
        <v>-67.492253147770441</v>
      </c>
      <c r="Q139" s="31">
        <f t="shared" si="42"/>
        <v>-238.77898320126565</v>
      </c>
      <c r="R139" s="31"/>
      <c r="S139" s="31"/>
      <c r="AC139" s="30">
        <f t="shared" si="28"/>
        <v>45870</v>
      </c>
      <c r="AD139" s="28">
        <f t="shared" si="38"/>
        <v>124</v>
      </c>
      <c r="AE139" s="31">
        <f t="shared" si="39"/>
        <v>107291.24492266211</v>
      </c>
      <c r="AF139" s="31">
        <f t="shared" si="31"/>
        <v>-227.99389546065694</v>
      </c>
      <c r="AG139" s="31">
        <f t="shared" si="32"/>
        <v>-348.70794379995914</v>
      </c>
      <c r="AH139" s="31">
        <f t="shared" si="33"/>
        <v>-227.99389546065694</v>
      </c>
      <c r="AI139" s="31">
        <f t="shared" si="34"/>
        <v>0</v>
      </c>
    </row>
    <row r="140" spans="1:35">
      <c r="B140" s="30">
        <f t="shared" si="27"/>
        <v>45901</v>
      </c>
      <c r="C140" s="28">
        <f t="shared" si="35"/>
        <v>125</v>
      </c>
      <c r="D140" s="31">
        <f t="shared" si="36"/>
        <v>1711.7808847919844</v>
      </c>
      <c r="E140" s="31">
        <f t="shared" si="40"/>
        <v>204750.48645692974</v>
      </c>
      <c r="F140" s="31">
        <f>IPMT($E$3/12, 1, COUNT($C140:$C$375), $E140, 0)</f>
        <v>-1347.9407025081207</v>
      </c>
      <c r="G140" s="31">
        <f t="shared" si="37"/>
        <v>-363.84018228386367</v>
      </c>
      <c r="H140" s="31">
        <f t="shared" si="29"/>
        <v>-665.43908098502163</v>
      </c>
      <c r="I140" s="31">
        <f t="shared" si="30"/>
        <v>-682.50162152309906</v>
      </c>
      <c r="J140" s="31"/>
      <c r="K140" s="31"/>
      <c r="L140" s="31"/>
      <c r="M140" s="28">
        <f t="shared" si="43"/>
        <v>120</v>
      </c>
      <c r="N140" s="31">
        <f t="shared" si="41"/>
        <v>306.27123634903609</v>
      </c>
      <c r="O140" s="31">
        <f t="shared" si="44"/>
        <v>26758.122275906913</v>
      </c>
      <c r="P140" s="31">
        <f>IPMT($O$3/12, 1, COUNT($M140:$M$375), $O140, 0)</f>
        <v>-66.895305689767284</v>
      </c>
      <c r="Q140" s="31">
        <f t="shared" si="42"/>
        <v>-239.37593065926882</v>
      </c>
      <c r="R140" s="31"/>
      <c r="S140" s="31"/>
      <c r="AC140" s="30">
        <f t="shared" si="28"/>
        <v>45901</v>
      </c>
      <c r="AD140" s="28">
        <f t="shared" si="38"/>
        <v>125</v>
      </c>
      <c r="AE140" s="31">
        <f t="shared" si="39"/>
        <v>106942.53697886215</v>
      </c>
      <c r="AF140" s="31">
        <f t="shared" si="31"/>
        <v>-227.25289108008209</v>
      </c>
      <c r="AG140" s="31">
        <f t="shared" si="32"/>
        <v>-349.44894818053399</v>
      </c>
      <c r="AH140" s="31">
        <f t="shared" si="33"/>
        <v>-227.25289108008207</v>
      </c>
      <c r="AI140" s="31">
        <f t="shared" si="34"/>
        <v>0</v>
      </c>
    </row>
    <row r="141" spans="1:35">
      <c r="B141" s="30">
        <f t="shared" ref="B141:B204" si="45">DATE(YEAR(B140), MONTH(B140)+1, DAY(B140))</f>
        <v>45931</v>
      </c>
      <c r="C141" s="28">
        <f t="shared" si="35"/>
        <v>126</v>
      </c>
      <c r="D141" s="31">
        <f t="shared" si="36"/>
        <v>1711.7808847919844</v>
      </c>
      <c r="E141" s="31">
        <f t="shared" si="40"/>
        <v>204386.64627464587</v>
      </c>
      <c r="F141" s="31">
        <f>IPMT($E$3/12, 1, COUNT($C141:$C$375), $E141, 0)</f>
        <v>-1345.5454213080852</v>
      </c>
      <c r="G141" s="31">
        <f t="shared" si="37"/>
        <v>-366.23546348389914</v>
      </c>
      <c r="H141" s="31">
        <f t="shared" si="29"/>
        <v>-664.25660039259913</v>
      </c>
      <c r="I141" s="31">
        <f t="shared" si="30"/>
        <v>-681.2888209154861</v>
      </c>
      <c r="J141" s="31"/>
      <c r="K141" s="31"/>
      <c r="L141" s="31"/>
      <c r="M141" s="28">
        <f t="shared" si="43"/>
        <v>121</v>
      </c>
      <c r="N141" s="31">
        <f t="shared" si="41"/>
        <v>306.27123634903609</v>
      </c>
      <c r="O141" s="31">
        <f t="shared" si="44"/>
        <v>26518.746345247644</v>
      </c>
      <c r="P141" s="31">
        <f>IPMT($O$3/12, 1, COUNT($M141:$M$375), $O141, 0)</f>
        <v>-66.296865863119109</v>
      </c>
      <c r="Q141" s="31">
        <f t="shared" si="42"/>
        <v>-239.97437048591698</v>
      </c>
      <c r="R141" s="31"/>
      <c r="S141" s="31"/>
      <c r="AC141" s="30">
        <f t="shared" ref="AC141:AC204" si="46">DATE(YEAR(AC140), MONTH(AC140)+1, DAY(AC140))</f>
        <v>45931</v>
      </c>
      <c r="AD141" s="28">
        <f t="shared" si="38"/>
        <v>126</v>
      </c>
      <c r="AE141" s="31">
        <f t="shared" si="39"/>
        <v>106593.08803068161</v>
      </c>
      <c r="AF141" s="31">
        <f t="shared" si="31"/>
        <v>-226.51031206519846</v>
      </c>
      <c r="AG141" s="31">
        <f t="shared" si="32"/>
        <v>-350.19152719541762</v>
      </c>
      <c r="AH141" s="31">
        <f t="shared" si="33"/>
        <v>-226.51031206519846</v>
      </c>
      <c r="AI141" s="31">
        <f t="shared" si="34"/>
        <v>0</v>
      </c>
    </row>
    <row r="142" spans="1:35">
      <c r="B142" s="30">
        <f t="shared" si="45"/>
        <v>45962</v>
      </c>
      <c r="C142" s="28">
        <f t="shared" si="35"/>
        <v>127</v>
      </c>
      <c r="D142" s="31">
        <f t="shared" si="36"/>
        <v>1711.7808847919844</v>
      </c>
      <c r="E142" s="31">
        <f t="shared" si="40"/>
        <v>204020.41081116197</v>
      </c>
      <c r="F142" s="31">
        <f>IPMT($E$3/12, 1, COUNT($C142:$C$375), $E142, 0)</f>
        <v>-1343.134371173483</v>
      </c>
      <c r="G142" s="31">
        <f t="shared" si="37"/>
        <v>-368.64651361850133</v>
      </c>
      <c r="H142" s="31">
        <f t="shared" si="29"/>
        <v>-663.06633513627651</v>
      </c>
      <c r="I142" s="31">
        <f t="shared" si="30"/>
        <v>-680.06803603720653</v>
      </c>
      <c r="J142" s="31"/>
      <c r="K142" s="31"/>
      <c r="L142" s="31"/>
      <c r="M142" s="28">
        <f t="shared" si="43"/>
        <v>122</v>
      </c>
      <c r="N142" s="31">
        <f t="shared" si="41"/>
        <v>306.27123634903609</v>
      </c>
      <c r="O142" s="31">
        <f t="shared" si="44"/>
        <v>26278.771974761727</v>
      </c>
      <c r="P142" s="31">
        <f>IPMT($O$3/12, 1, COUNT($M142:$M$375), $O142, 0)</f>
        <v>-65.696929936904311</v>
      </c>
      <c r="Q142" s="31">
        <f t="shared" si="42"/>
        <v>-240.57430641213176</v>
      </c>
      <c r="R142" s="31"/>
      <c r="S142" s="31"/>
      <c r="AC142" s="30">
        <f t="shared" si="46"/>
        <v>45962</v>
      </c>
      <c r="AD142" s="28">
        <f t="shared" si="38"/>
        <v>127</v>
      </c>
      <c r="AE142" s="31">
        <f t="shared" si="39"/>
        <v>106242.89650348619</v>
      </c>
      <c r="AF142" s="31">
        <f t="shared" si="31"/>
        <v>-225.76615506990817</v>
      </c>
      <c r="AG142" s="31">
        <f t="shared" si="32"/>
        <v>-350.93568419070795</v>
      </c>
      <c r="AH142" s="31">
        <f t="shared" si="33"/>
        <v>-225.76615506990817</v>
      </c>
      <c r="AI142" s="31">
        <f t="shared" si="34"/>
        <v>0</v>
      </c>
    </row>
    <row r="143" spans="1:35">
      <c r="B143" s="30">
        <f t="shared" si="45"/>
        <v>45992</v>
      </c>
      <c r="C143" s="28">
        <f t="shared" si="35"/>
        <v>128</v>
      </c>
      <c r="D143" s="31">
        <f t="shared" si="36"/>
        <v>1711.7808847919844</v>
      </c>
      <c r="E143" s="31">
        <f t="shared" si="40"/>
        <v>203651.76429754347</v>
      </c>
      <c r="F143" s="31">
        <f>IPMT($E$3/12, 1, COUNT($C143:$C$375), $E143, 0)</f>
        <v>-1340.7074482921612</v>
      </c>
      <c r="G143" s="31">
        <f t="shared" si="37"/>
        <v>-371.07343649982317</v>
      </c>
      <c r="H143" s="31">
        <f t="shared" si="29"/>
        <v>-661.86823396701629</v>
      </c>
      <c r="I143" s="31">
        <f t="shared" si="30"/>
        <v>-678.83921432514489</v>
      </c>
      <c r="J143" s="31"/>
      <c r="K143" s="31"/>
      <c r="L143" s="31"/>
      <c r="M143" s="28">
        <f t="shared" si="43"/>
        <v>123</v>
      </c>
      <c r="N143" s="31">
        <f t="shared" si="41"/>
        <v>306.27123634903609</v>
      </c>
      <c r="O143" s="31">
        <f t="shared" si="44"/>
        <v>26038.197668349596</v>
      </c>
      <c r="P143" s="31">
        <f>IPMT($O$3/12, 1, COUNT($M143:$M$375), $O143, 0)</f>
        <v>-65.095494170873991</v>
      </c>
      <c r="Q143" s="31">
        <f t="shared" si="42"/>
        <v>-241.1757421781621</v>
      </c>
      <c r="R143" s="31"/>
      <c r="S143" s="31"/>
      <c r="AC143" s="30">
        <f t="shared" si="46"/>
        <v>45992</v>
      </c>
      <c r="AD143" s="28">
        <f t="shared" si="38"/>
        <v>128</v>
      </c>
      <c r="AE143" s="31">
        <f t="shared" si="39"/>
        <v>105891.96081929548</v>
      </c>
      <c r="AF143" s="31">
        <f t="shared" si="31"/>
        <v>-225.02041674100295</v>
      </c>
      <c r="AG143" s="31">
        <f t="shared" si="32"/>
        <v>-351.68142251961319</v>
      </c>
      <c r="AH143" s="31">
        <f t="shared" si="33"/>
        <v>-225.02041674100295</v>
      </c>
      <c r="AI143" s="31">
        <f t="shared" si="34"/>
        <v>0</v>
      </c>
    </row>
    <row r="144" spans="1:35">
      <c r="B144" s="30">
        <f t="shared" si="45"/>
        <v>46023</v>
      </c>
      <c r="C144" s="28">
        <f t="shared" si="35"/>
        <v>129</v>
      </c>
      <c r="D144" s="31">
        <f t="shared" si="36"/>
        <v>1711.7808847919844</v>
      </c>
      <c r="E144" s="31">
        <f t="shared" si="40"/>
        <v>203280.69086104364</v>
      </c>
      <c r="F144" s="31">
        <f>IPMT($E$3/12, 1, COUNT($C144:$C$375), $E144, 0)</f>
        <v>-1338.2645481685372</v>
      </c>
      <c r="G144" s="31">
        <f t="shared" si="37"/>
        <v>-373.51633662344716</v>
      </c>
      <c r="H144" s="31">
        <f t="shared" ref="H144:H207" si="47">$E$4*F144/$E$3</f>
        <v>-660.66224529839178</v>
      </c>
      <c r="I144" s="31">
        <f t="shared" ref="I144:I207" si="48">F144-H144</f>
        <v>-677.60230287014542</v>
      </c>
      <c r="J144" s="31"/>
      <c r="K144" s="31"/>
      <c r="L144" s="31"/>
      <c r="M144" s="28">
        <f t="shared" si="43"/>
        <v>124</v>
      </c>
      <c r="N144" s="31">
        <f t="shared" si="41"/>
        <v>306.27123634903609</v>
      </c>
      <c r="O144" s="31">
        <f t="shared" si="44"/>
        <v>25797.021926171434</v>
      </c>
      <c r="P144" s="31">
        <f>IPMT($O$3/12, 1, COUNT($M144:$M$375), $O144, 0)</f>
        <v>-64.492554815428591</v>
      </c>
      <c r="Q144" s="31">
        <f t="shared" si="42"/>
        <v>-241.77868153360748</v>
      </c>
      <c r="R144" s="31"/>
      <c r="S144" s="31"/>
      <c r="AC144" s="30">
        <f t="shared" si="46"/>
        <v>46023</v>
      </c>
      <c r="AD144" s="28">
        <f t="shared" si="38"/>
        <v>129</v>
      </c>
      <c r="AE144" s="31">
        <f t="shared" si="39"/>
        <v>105540.27939677586</v>
      </c>
      <c r="AF144" s="31">
        <f t="shared" ref="AF144:AF207" si="49">IPMT($AE$3/12, AD144, $AE$5, $AE$2, 0)</f>
        <v>-224.27309371814874</v>
      </c>
      <c r="AG144" s="31">
        <f t="shared" ref="AG144:AG207" si="50">-$AE$6-AF144</f>
        <v>-352.42874554246737</v>
      </c>
      <c r="AH144" s="31">
        <f t="shared" ref="AH144:AH207" si="51">$AE$4*AF144/$AE$3</f>
        <v>-224.27309371814874</v>
      </c>
      <c r="AI144" s="31">
        <f t="shared" ref="AI144:AI207" si="52">AF144-AH144</f>
        <v>0</v>
      </c>
    </row>
    <row r="145" spans="2:35">
      <c r="B145" s="30">
        <f t="shared" si="45"/>
        <v>46054</v>
      </c>
      <c r="C145" s="28">
        <f t="shared" ref="C145:C208" si="53">C144+1</f>
        <v>130</v>
      </c>
      <c r="D145" s="31">
        <f t="shared" ref="D145:D208" si="54">$E$6</f>
        <v>1711.7808847919844</v>
      </c>
      <c r="E145" s="31">
        <f t="shared" si="40"/>
        <v>202907.1745244202</v>
      </c>
      <c r="F145" s="31">
        <f>IPMT($E$3/12, 1, COUNT($C145:$C$375), $E145, 0)</f>
        <v>-1335.8055656190998</v>
      </c>
      <c r="G145" s="31">
        <f t="shared" ref="G145:G208" si="55">-D145-F145</f>
        <v>-375.97531917288461</v>
      </c>
      <c r="H145" s="31">
        <f t="shared" si="47"/>
        <v>-659.44831720436571</v>
      </c>
      <c r="I145" s="31">
        <f t="shared" si="48"/>
        <v>-676.35724841473404</v>
      </c>
      <c r="J145" s="31"/>
      <c r="K145" s="31"/>
      <c r="L145" s="31"/>
      <c r="M145" s="28">
        <f t="shared" si="43"/>
        <v>125</v>
      </c>
      <c r="N145" s="31">
        <f t="shared" si="41"/>
        <v>306.27123634903609</v>
      </c>
      <c r="O145" s="31">
        <f t="shared" si="44"/>
        <v>25555.243244637826</v>
      </c>
      <c r="P145" s="31">
        <f>IPMT($O$3/12, 1, COUNT($M145:$M$375), $O145, 0)</f>
        <v>-63.888108111594569</v>
      </c>
      <c r="Q145" s="31">
        <f t="shared" si="42"/>
        <v>-242.38312823744153</v>
      </c>
      <c r="R145" s="31"/>
      <c r="S145" s="31"/>
      <c r="AC145" s="30">
        <f t="shared" si="46"/>
        <v>46054</v>
      </c>
      <c r="AD145" s="28">
        <f t="shared" ref="AD145:AD208" si="56">AD144+1</f>
        <v>130</v>
      </c>
      <c r="AE145" s="31">
        <f t="shared" ref="AE145:AE208" si="57">AE144+AG144</f>
        <v>105187.8506512334</v>
      </c>
      <c r="AF145" s="31">
        <f t="shared" si="49"/>
        <v>-223.52418263387105</v>
      </c>
      <c r="AG145" s="31">
        <f t="shared" si="50"/>
        <v>-353.17765662674503</v>
      </c>
      <c r="AH145" s="31">
        <f t="shared" si="51"/>
        <v>-223.52418263387105</v>
      </c>
      <c r="AI145" s="31">
        <f t="shared" si="52"/>
        <v>0</v>
      </c>
    </row>
    <row r="146" spans="2:35">
      <c r="B146" s="30">
        <f t="shared" si="45"/>
        <v>46082</v>
      </c>
      <c r="C146" s="28">
        <f t="shared" si="53"/>
        <v>131</v>
      </c>
      <c r="D146" s="31">
        <f t="shared" si="54"/>
        <v>1711.7808847919844</v>
      </c>
      <c r="E146" s="31">
        <f t="shared" ref="E146:E209" si="58">E145+G145+J145</f>
        <v>202531.19920524731</v>
      </c>
      <c r="F146" s="31">
        <f>IPMT($E$3/12, 1, COUNT($C146:$C$375), $E146, 0)</f>
        <v>-1333.330394767878</v>
      </c>
      <c r="G146" s="31">
        <f t="shared" si="55"/>
        <v>-378.45049002410633</v>
      </c>
      <c r="H146" s="31">
        <f t="shared" si="47"/>
        <v>-658.2263974170537</v>
      </c>
      <c r="I146" s="31">
        <f t="shared" si="48"/>
        <v>-675.10399735082433</v>
      </c>
      <c r="J146" s="31"/>
      <c r="K146" s="31"/>
      <c r="L146" s="31"/>
      <c r="M146" s="28">
        <f t="shared" si="43"/>
        <v>126</v>
      </c>
      <c r="N146" s="31">
        <f t="shared" si="41"/>
        <v>306.27123634903609</v>
      </c>
      <c r="O146" s="31">
        <f t="shared" si="44"/>
        <v>25312.860116400385</v>
      </c>
      <c r="P146" s="31">
        <f>IPMT($O$3/12, 1, COUNT($M146:$M$375), $O146, 0)</f>
        <v>-63.282150291000967</v>
      </c>
      <c r="Q146" s="31">
        <f t="shared" si="42"/>
        <v>-242.98908605803513</v>
      </c>
      <c r="R146" s="31"/>
      <c r="S146" s="31"/>
      <c r="AC146" s="30">
        <f t="shared" si="46"/>
        <v>46082</v>
      </c>
      <c r="AD146" s="28">
        <f t="shared" si="56"/>
        <v>131</v>
      </c>
      <c r="AE146" s="31">
        <f t="shared" si="57"/>
        <v>104834.67299460665</v>
      </c>
      <c r="AF146" s="31">
        <f t="shared" si="49"/>
        <v>-222.77368011353917</v>
      </c>
      <c r="AG146" s="31">
        <f t="shared" si="50"/>
        <v>-353.92815914707694</v>
      </c>
      <c r="AH146" s="31">
        <f t="shared" si="51"/>
        <v>-222.7736801135392</v>
      </c>
      <c r="AI146" s="31">
        <f t="shared" si="52"/>
        <v>0</v>
      </c>
    </row>
    <row r="147" spans="2:35">
      <c r="B147" s="30">
        <f t="shared" si="45"/>
        <v>46113</v>
      </c>
      <c r="C147" s="28">
        <f t="shared" si="53"/>
        <v>132</v>
      </c>
      <c r="D147" s="31">
        <f t="shared" si="54"/>
        <v>1711.7808847919844</v>
      </c>
      <c r="E147" s="31">
        <f t="shared" si="58"/>
        <v>202152.74871522319</v>
      </c>
      <c r="F147" s="31">
        <f>IPMT($E$3/12, 1, COUNT($C147:$C$375), $E147, 0)</f>
        <v>-1330.8389290418861</v>
      </c>
      <c r="G147" s="31">
        <f t="shared" si="55"/>
        <v>-380.94195575009826</v>
      </c>
      <c r="H147" s="31">
        <f t="shared" si="47"/>
        <v>-656.99643332447545</v>
      </c>
      <c r="I147" s="31">
        <f t="shared" si="48"/>
        <v>-673.84249571741066</v>
      </c>
      <c r="J147" s="31"/>
      <c r="K147" s="31"/>
      <c r="L147" s="31"/>
      <c r="M147" s="28">
        <f t="shared" si="43"/>
        <v>127</v>
      </c>
      <c r="N147" s="31">
        <f t="shared" si="41"/>
        <v>306.27123634903609</v>
      </c>
      <c r="O147" s="31">
        <f t="shared" si="44"/>
        <v>25069.87103034235</v>
      </c>
      <c r="P147" s="31">
        <f>IPMT($O$3/12, 1, COUNT($M147:$M$375), $O147, 0)</f>
        <v>-62.674677575855874</v>
      </c>
      <c r="Q147" s="31">
        <f t="shared" si="42"/>
        <v>-243.59655877318022</v>
      </c>
      <c r="R147" s="31"/>
      <c r="S147" s="31"/>
      <c r="AC147" s="30">
        <f t="shared" si="46"/>
        <v>46113</v>
      </c>
      <c r="AD147" s="28">
        <f t="shared" si="56"/>
        <v>132</v>
      </c>
      <c r="AE147" s="31">
        <f t="shared" si="57"/>
        <v>104480.74483545957</v>
      </c>
      <c r="AF147" s="31">
        <f t="shared" si="49"/>
        <v>-222.02158277535162</v>
      </c>
      <c r="AG147" s="31">
        <f t="shared" si="50"/>
        <v>-354.68025648526452</v>
      </c>
      <c r="AH147" s="31">
        <f t="shared" si="51"/>
        <v>-222.02158277535162</v>
      </c>
      <c r="AI147" s="31">
        <f t="shared" si="52"/>
        <v>0</v>
      </c>
    </row>
    <row r="148" spans="2:35">
      <c r="B148" s="30">
        <f t="shared" si="45"/>
        <v>46143</v>
      </c>
      <c r="C148" s="28">
        <f t="shared" si="53"/>
        <v>133</v>
      </c>
      <c r="D148" s="31">
        <f t="shared" si="54"/>
        <v>1711.7808847919844</v>
      </c>
      <c r="E148" s="31">
        <f t="shared" si="58"/>
        <v>201771.80675947308</v>
      </c>
      <c r="F148" s="31">
        <f>IPMT($E$3/12, 1, COUNT($C148:$C$375), $E148, 0)</f>
        <v>-1328.3310611665311</v>
      </c>
      <c r="G148" s="31">
        <f t="shared" si="55"/>
        <v>-383.44982362545329</v>
      </c>
      <c r="H148" s="31">
        <f t="shared" si="47"/>
        <v>-655.75837196828752</v>
      </c>
      <c r="I148" s="31">
        <f t="shared" si="48"/>
        <v>-672.57268919824355</v>
      </c>
      <c r="J148" s="31"/>
      <c r="K148" s="31"/>
      <c r="L148" s="31"/>
      <c r="M148" s="28">
        <f t="shared" si="43"/>
        <v>128</v>
      </c>
      <c r="N148" s="31">
        <f t="shared" ref="N148:N211" si="59">-PMT($O$3/12, 292, $O$84)</f>
        <v>306.27123634903609</v>
      </c>
      <c r="O148" s="31">
        <f t="shared" si="44"/>
        <v>24826.27447156917</v>
      </c>
      <c r="P148" s="31">
        <f>IPMT($O$3/12, 1, COUNT($M148:$M$375), $O148, 0)</f>
        <v>-62.065686178922924</v>
      </c>
      <c r="Q148" s="31">
        <f t="shared" si="42"/>
        <v>-244.20555017011316</v>
      </c>
      <c r="R148" s="31"/>
      <c r="S148" s="31"/>
      <c r="AC148" s="30">
        <f t="shared" si="46"/>
        <v>46143</v>
      </c>
      <c r="AD148" s="28">
        <f t="shared" si="56"/>
        <v>133</v>
      </c>
      <c r="AE148" s="31">
        <f t="shared" si="57"/>
        <v>104126.0645789743</v>
      </c>
      <c r="AF148" s="31">
        <f t="shared" si="49"/>
        <v>-221.26788723032047</v>
      </c>
      <c r="AG148" s="31">
        <f t="shared" si="50"/>
        <v>-355.43395203029564</v>
      </c>
      <c r="AH148" s="31">
        <f t="shared" si="51"/>
        <v>-221.26788723032047</v>
      </c>
      <c r="AI148" s="31">
        <f t="shared" si="52"/>
        <v>0</v>
      </c>
    </row>
    <row r="149" spans="2:35">
      <c r="B149" s="30">
        <f t="shared" si="45"/>
        <v>46174</v>
      </c>
      <c r="C149" s="28">
        <f t="shared" si="53"/>
        <v>134</v>
      </c>
      <c r="D149" s="31">
        <f t="shared" si="54"/>
        <v>1711.7808847919844</v>
      </c>
      <c r="E149" s="31">
        <f t="shared" si="58"/>
        <v>201388.35693584764</v>
      </c>
      <c r="F149" s="31">
        <f>IPMT($E$3/12, 1, COUNT($C149:$C$375), $E149, 0)</f>
        <v>-1325.806683160997</v>
      </c>
      <c r="G149" s="31">
        <f t="shared" si="55"/>
        <v>-385.97420163098741</v>
      </c>
      <c r="H149" s="31">
        <f t="shared" si="47"/>
        <v>-654.51216004150479</v>
      </c>
      <c r="I149" s="31">
        <f t="shared" si="48"/>
        <v>-671.29452311949217</v>
      </c>
      <c r="J149" s="31"/>
      <c r="K149" s="31"/>
      <c r="L149" s="31"/>
      <c r="M149" s="28">
        <f t="shared" si="43"/>
        <v>129</v>
      </c>
      <c r="N149" s="31">
        <f t="shared" si="59"/>
        <v>306.27123634903609</v>
      </c>
      <c r="O149" s="31">
        <f t="shared" si="44"/>
        <v>24582.068921399055</v>
      </c>
      <c r="P149" s="31">
        <f>IPMT($O$3/12, 1, COUNT($M149:$M$375), $O149, 0)</f>
        <v>-61.45517230349764</v>
      </c>
      <c r="Q149" s="31">
        <f t="shared" ref="Q149:Q212" si="60">-$N149-P149</f>
        <v>-244.81606404553844</v>
      </c>
      <c r="R149" s="31"/>
      <c r="S149" s="31"/>
      <c r="AC149" s="30">
        <f t="shared" si="46"/>
        <v>46174</v>
      </c>
      <c r="AD149" s="28">
        <f t="shared" si="56"/>
        <v>134</v>
      </c>
      <c r="AE149" s="31">
        <f t="shared" si="57"/>
        <v>103770.63062694401</v>
      </c>
      <c r="AF149" s="31">
        <f t="shared" si="49"/>
        <v>-220.51259008225608</v>
      </c>
      <c r="AG149" s="31">
        <f t="shared" si="50"/>
        <v>-356.18924917836</v>
      </c>
      <c r="AH149" s="31">
        <f t="shared" si="51"/>
        <v>-220.51259008225608</v>
      </c>
      <c r="AI149" s="31">
        <f t="shared" si="52"/>
        <v>0</v>
      </c>
    </row>
    <row r="150" spans="2:35">
      <c r="B150" s="30">
        <f t="shared" si="45"/>
        <v>46204</v>
      </c>
      <c r="C150" s="28">
        <f t="shared" si="53"/>
        <v>135</v>
      </c>
      <c r="D150" s="31">
        <f t="shared" si="54"/>
        <v>1711.7808847919844</v>
      </c>
      <c r="E150" s="31">
        <f t="shared" si="58"/>
        <v>201002.38273421666</v>
      </c>
      <c r="F150" s="31">
        <f>IPMT($E$3/12, 1, COUNT($C150:$C$375), $E150, 0)</f>
        <v>-1323.2656863335931</v>
      </c>
      <c r="G150" s="31">
        <f t="shared" si="55"/>
        <v>-388.5151984583913</v>
      </c>
      <c r="H150" s="31">
        <f t="shared" si="47"/>
        <v>-653.25774388620425</v>
      </c>
      <c r="I150" s="31">
        <f t="shared" si="48"/>
        <v>-670.00794244738881</v>
      </c>
      <c r="J150" s="31"/>
      <c r="K150" s="31"/>
      <c r="L150" s="31"/>
      <c r="M150" s="28">
        <f t="shared" ref="M150:M213" si="61">M149+1</f>
        <v>130</v>
      </c>
      <c r="N150" s="31">
        <f t="shared" si="59"/>
        <v>306.27123634903609</v>
      </c>
      <c r="O150" s="31">
        <f t="shared" si="44"/>
        <v>24337.252857353516</v>
      </c>
      <c r="P150" s="31">
        <f>IPMT($O$3/12, 1, COUNT($M150:$M$375), $O150, 0)</f>
        <v>-60.843132143383791</v>
      </c>
      <c r="Q150" s="31">
        <f t="shared" si="60"/>
        <v>-245.42810420565229</v>
      </c>
      <c r="R150" s="31"/>
      <c r="S150" s="31"/>
      <c r="AC150" s="30">
        <f t="shared" si="46"/>
        <v>46204</v>
      </c>
      <c r="AD150" s="28">
        <f t="shared" si="56"/>
        <v>135</v>
      </c>
      <c r="AE150" s="31">
        <f t="shared" si="57"/>
        <v>103414.44137776564</v>
      </c>
      <c r="AF150" s="31">
        <f t="shared" si="49"/>
        <v>-219.75568792775206</v>
      </c>
      <c r="AG150" s="31">
        <f t="shared" si="50"/>
        <v>-356.94615133286402</v>
      </c>
      <c r="AH150" s="31">
        <f t="shared" si="51"/>
        <v>-219.75568792775206</v>
      </c>
      <c r="AI150" s="31">
        <f t="shared" si="52"/>
        <v>0</v>
      </c>
    </row>
    <row r="151" spans="2:35">
      <c r="B151" s="30">
        <f t="shared" si="45"/>
        <v>46235</v>
      </c>
      <c r="C151" s="28">
        <f t="shared" si="53"/>
        <v>136</v>
      </c>
      <c r="D151" s="31">
        <f t="shared" si="54"/>
        <v>1711.7808847919844</v>
      </c>
      <c r="E151" s="31">
        <f t="shared" si="58"/>
        <v>200613.86753575827</v>
      </c>
      <c r="F151" s="31">
        <f>IPMT($E$3/12, 1, COUNT($C151:$C$375), $E151, 0)</f>
        <v>-1320.7079612770754</v>
      </c>
      <c r="G151" s="31">
        <f t="shared" si="55"/>
        <v>-391.07292351490901</v>
      </c>
      <c r="H151" s="31">
        <f t="shared" si="47"/>
        <v>-651.99506949121439</v>
      </c>
      <c r="I151" s="31">
        <f t="shared" si="48"/>
        <v>-668.71289178586096</v>
      </c>
      <c r="J151" s="31"/>
      <c r="K151" s="31"/>
      <c r="L151" s="31"/>
      <c r="M151" s="28">
        <f t="shared" si="61"/>
        <v>131</v>
      </c>
      <c r="N151" s="31">
        <f t="shared" si="59"/>
        <v>306.27123634903609</v>
      </c>
      <c r="O151" s="31">
        <f t="shared" si="44"/>
        <v>24091.824753147863</v>
      </c>
      <c r="P151" s="31">
        <f>IPMT($O$3/12, 1, COUNT($M151:$M$375), $O151, 0)</f>
        <v>-60.22956188286966</v>
      </c>
      <c r="Q151" s="31">
        <f t="shared" si="60"/>
        <v>-246.04167446616643</v>
      </c>
      <c r="R151" s="31"/>
      <c r="S151" s="31"/>
      <c r="AC151" s="30">
        <f t="shared" si="46"/>
        <v>46235</v>
      </c>
      <c r="AD151" s="28">
        <f t="shared" si="56"/>
        <v>136</v>
      </c>
      <c r="AE151" s="31">
        <f t="shared" si="57"/>
        <v>103057.49522643279</v>
      </c>
      <c r="AF151" s="31">
        <f t="shared" si="49"/>
        <v>-218.99717735616969</v>
      </c>
      <c r="AG151" s="31">
        <f t="shared" si="50"/>
        <v>-357.70466190444643</v>
      </c>
      <c r="AH151" s="31">
        <f t="shared" si="51"/>
        <v>-218.99717735616971</v>
      </c>
      <c r="AI151" s="31">
        <f t="shared" si="52"/>
        <v>0</v>
      </c>
    </row>
    <row r="152" spans="2:35">
      <c r="B152" s="30">
        <f t="shared" si="45"/>
        <v>46266</v>
      </c>
      <c r="C152" s="28">
        <f t="shared" si="53"/>
        <v>137</v>
      </c>
      <c r="D152" s="31">
        <f t="shared" si="54"/>
        <v>1711.7808847919844</v>
      </c>
      <c r="E152" s="31">
        <f t="shared" si="58"/>
        <v>200222.79461224336</v>
      </c>
      <c r="F152" s="31">
        <f>IPMT($E$3/12, 1, COUNT($C152:$C$375), $E152, 0)</f>
        <v>-1318.1333978639354</v>
      </c>
      <c r="G152" s="31">
        <f t="shared" si="55"/>
        <v>-393.64748692804892</v>
      </c>
      <c r="H152" s="31">
        <f t="shared" si="47"/>
        <v>-650.72408248979093</v>
      </c>
      <c r="I152" s="31">
        <f t="shared" si="48"/>
        <v>-667.40931537414451</v>
      </c>
      <c r="J152" s="31"/>
      <c r="K152" s="31"/>
      <c r="L152" s="31"/>
      <c r="M152" s="28">
        <f t="shared" si="61"/>
        <v>132</v>
      </c>
      <c r="N152" s="31">
        <f t="shared" si="59"/>
        <v>306.27123634903609</v>
      </c>
      <c r="O152" s="31">
        <f t="shared" si="44"/>
        <v>23845.783078681696</v>
      </c>
      <c r="P152" s="31">
        <f>IPMT($O$3/12, 1, COUNT($M152:$M$375), $O152, 0)</f>
        <v>-59.614457696704243</v>
      </c>
      <c r="Q152" s="31">
        <f t="shared" si="60"/>
        <v>-246.65677865233184</v>
      </c>
      <c r="R152" s="31"/>
      <c r="S152" s="31"/>
      <c r="AC152" s="30">
        <f t="shared" si="46"/>
        <v>46266</v>
      </c>
      <c r="AD152" s="28">
        <f t="shared" si="56"/>
        <v>137</v>
      </c>
      <c r="AE152" s="31">
        <f t="shared" si="57"/>
        <v>102699.79056452835</v>
      </c>
      <c r="AF152" s="31">
        <f t="shared" si="49"/>
        <v>-218.23705494962277</v>
      </c>
      <c r="AG152" s="31">
        <f t="shared" si="50"/>
        <v>-358.46478431099331</v>
      </c>
      <c r="AH152" s="31">
        <f t="shared" si="51"/>
        <v>-218.23705494962275</v>
      </c>
      <c r="AI152" s="31">
        <f t="shared" si="52"/>
        <v>0</v>
      </c>
    </row>
    <row r="153" spans="2:35">
      <c r="B153" s="30">
        <f t="shared" si="45"/>
        <v>46296</v>
      </c>
      <c r="C153" s="28">
        <f t="shared" si="53"/>
        <v>138</v>
      </c>
      <c r="D153" s="31">
        <f t="shared" si="54"/>
        <v>1711.7808847919844</v>
      </c>
      <c r="E153" s="31">
        <f t="shared" si="58"/>
        <v>199829.14712531533</v>
      </c>
      <c r="F153" s="31">
        <f>IPMT($E$3/12, 1, COUNT($C153:$C$375), $E153, 0)</f>
        <v>-1315.5418852416592</v>
      </c>
      <c r="G153" s="31">
        <f t="shared" si="55"/>
        <v>-396.23899955032516</v>
      </c>
      <c r="H153" s="31">
        <f t="shared" si="47"/>
        <v>-649.44472815727477</v>
      </c>
      <c r="I153" s="31">
        <f t="shared" si="48"/>
        <v>-666.09715708438443</v>
      </c>
      <c r="J153" s="31"/>
      <c r="K153" s="31"/>
      <c r="L153" s="31"/>
      <c r="M153" s="28">
        <f t="shared" si="61"/>
        <v>133</v>
      </c>
      <c r="N153" s="31">
        <f t="shared" si="59"/>
        <v>306.27123634903609</v>
      </c>
      <c r="O153" s="31">
        <f t="shared" si="44"/>
        <v>23599.126300029366</v>
      </c>
      <c r="P153" s="31">
        <f>IPMT($O$3/12, 1, COUNT($M153:$M$375), $O153, 0)</f>
        <v>-58.997815750073414</v>
      </c>
      <c r="Q153" s="31">
        <f t="shared" si="60"/>
        <v>-247.27342059896267</v>
      </c>
      <c r="R153" s="31"/>
      <c r="S153" s="31"/>
      <c r="AC153" s="30">
        <f t="shared" si="46"/>
        <v>46296</v>
      </c>
      <c r="AD153" s="28">
        <f t="shared" si="56"/>
        <v>138</v>
      </c>
      <c r="AE153" s="31">
        <f t="shared" si="57"/>
        <v>102341.32578021735</v>
      </c>
      <c r="AF153" s="31">
        <f t="shared" si="49"/>
        <v>-217.4753172829619</v>
      </c>
      <c r="AG153" s="31">
        <f t="shared" si="50"/>
        <v>-359.22652197765422</v>
      </c>
      <c r="AH153" s="31">
        <f t="shared" si="51"/>
        <v>-217.47531728296187</v>
      </c>
      <c r="AI153" s="31">
        <f t="shared" si="52"/>
        <v>0</v>
      </c>
    </row>
    <row r="154" spans="2:35">
      <c r="B154" s="30">
        <f t="shared" si="45"/>
        <v>46327</v>
      </c>
      <c r="C154" s="28">
        <f t="shared" si="53"/>
        <v>139</v>
      </c>
      <c r="D154" s="31">
        <f t="shared" si="54"/>
        <v>1711.7808847919844</v>
      </c>
      <c r="E154" s="31">
        <f t="shared" si="58"/>
        <v>199432.90812576501</v>
      </c>
      <c r="F154" s="31">
        <f>IPMT($E$3/12, 1, COUNT($C154:$C$375), $E154, 0)</f>
        <v>-1312.933311827953</v>
      </c>
      <c r="G154" s="31">
        <f t="shared" si="55"/>
        <v>-398.84757296403131</v>
      </c>
      <c r="H154" s="31">
        <f t="shared" si="47"/>
        <v>-648.15695140873629</v>
      </c>
      <c r="I154" s="31">
        <f t="shared" si="48"/>
        <v>-664.77636041921676</v>
      </c>
      <c r="J154" s="31"/>
      <c r="K154" s="31"/>
      <c r="L154" s="31"/>
      <c r="M154" s="28">
        <f t="shared" si="61"/>
        <v>134</v>
      </c>
      <c r="N154" s="31">
        <f t="shared" si="59"/>
        <v>306.27123634903609</v>
      </c>
      <c r="O154" s="31">
        <f t="shared" si="44"/>
        <v>23351.852879430404</v>
      </c>
      <c r="P154" s="31">
        <f>IPMT($O$3/12, 1, COUNT($M154:$M$375), $O154, 0)</f>
        <v>-58.379632198576012</v>
      </c>
      <c r="Q154" s="31">
        <f t="shared" si="60"/>
        <v>-247.89160415046007</v>
      </c>
      <c r="R154" s="31"/>
      <c r="S154" s="31"/>
      <c r="AC154" s="30">
        <f t="shared" si="46"/>
        <v>46327</v>
      </c>
      <c r="AD154" s="28">
        <f t="shared" si="56"/>
        <v>139</v>
      </c>
      <c r="AE154" s="31">
        <f t="shared" si="57"/>
        <v>101982.09925823969</v>
      </c>
      <c r="AF154" s="31">
        <f t="shared" si="49"/>
        <v>-216.71196092375939</v>
      </c>
      <c r="AG154" s="31">
        <f t="shared" si="50"/>
        <v>-359.98987833685669</v>
      </c>
      <c r="AH154" s="31">
        <f t="shared" si="51"/>
        <v>-216.71196092375939</v>
      </c>
      <c r="AI154" s="31">
        <f t="shared" si="52"/>
        <v>0</v>
      </c>
    </row>
    <row r="155" spans="2:35">
      <c r="B155" s="30">
        <f t="shared" si="45"/>
        <v>46357</v>
      </c>
      <c r="C155" s="28">
        <f t="shared" si="53"/>
        <v>140</v>
      </c>
      <c r="D155" s="31">
        <f t="shared" si="54"/>
        <v>1711.7808847919844</v>
      </c>
      <c r="E155" s="31">
        <f t="shared" si="58"/>
        <v>199034.06055280098</v>
      </c>
      <c r="F155" s="31">
        <f>IPMT($E$3/12, 1, COUNT($C155:$C$375), $E155, 0)</f>
        <v>-1310.3075653059398</v>
      </c>
      <c r="G155" s="31">
        <f t="shared" si="55"/>
        <v>-401.4733194860446</v>
      </c>
      <c r="H155" s="31">
        <f t="shared" si="47"/>
        <v>-646.86069679660318</v>
      </c>
      <c r="I155" s="31">
        <f t="shared" si="48"/>
        <v>-663.44686850933658</v>
      </c>
      <c r="J155" s="31"/>
      <c r="K155" s="31"/>
      <c r="L155" s="31"/>
      <c r="M155" s="28">
        <f t="shared" si="61"/>
        <v>135</v>
      </c>
      <c r="N155" s="31">
        <f t="shared" si="59"/>
        <v>306.27123634903609</v>
      </c>
      <c r="O155" s="31">
        <f t="shared" si="44"/>
        <v>23103.961275279944</v>
      </c>
      <c r="P155" s="31">
        <f>IPMT($O$3/12, 1, COUNT($M155:$M$375), $O155, 0)</f>
        <v>-57.759903188199864</v>
      </c>
      <c r="Q155" s="31">
        <f t="shared" si="60"/>
        <v>-248.51133316083622</v>
      </c>
      <c r="R155" s="31"/>
      <c r="S155" s="31"/>
      <c r="AC155" s="30">
        <f t="shared" si="46"/>
        <v>46357</v>
      </c>
      <c r="AD155" s="28">
        <f t="shared" si="56"/>
        <v>140</v>
      </c>
      <c r="AE155" s="31">
        <f t="shared" si="57"/>
        <v>101622.10937990283</v>
      </c>
      <c r="AF155" s="31">
        <f t="shared" si="49"/>
        <v>-215.94698243229357</v>
      </c>
      <c r="AG155" s="31">
        <f t="shared" si="50"/>
        <v>-360.75485682832254</v>
      </c>
      <c r="AH155" s="31">
        <f t="shared" si="51"/>
        <v>-215.94698243229357</v>
      </c>
      <c r="AI155" s="31">
        <f t="shared" si="52"/>
        <v>0</v>
      </c>
    </row>
    <row r="156" spans="2:35">
      <c r="B156" s="30">
        <f t="shared" si="45"/>
        <v>46388</v>
      </c>
      <c r="C156" s="28">
        <f t="shared" si="53"/>
        <v>141</v>
      </c>
      <c r="D156" s="31">
        <f t="shared" si="54"/>
        <v>1711.7808847919844</v>
      </c>
      <c r="E156" s="31">
        <f t="shared" si="58"/>
        <v>198632.58723331493</v>
      </c>
      <c r="F156" s="31">
        <f>IPMT($E$3/12, 1, COUNT($C156:$C$375), $E156, 0)</f>
        <v>-1307.6645326193234</v>
      </c>
      <c r="G156" s="31">
        <f t="shared" si="55"/>
        <v>-404.11635217266098</v>
      </c>
      <c r="H156" s="31">
        <f t="shared" si="47"/>
        <v>-645.55590850827355</v>
      </c>
      <c r="I156" s="31">
        <f t="shared" si="48"/>
        <v>-662.10862411104983</v>
      </c>
      <c r="J156" s="31"/>
      <c r="K156" s="31"/>
      <c r="L156" s="31"/>
      <c r="M156" s="28">
        <f t="shared" si="61"/>
        <v>136</v>
      </c>
      <c r="N156" s="31">
        <f t="shared" si="59"/>
        <v>306.27123634903609</v>
      </c>
      <c r="O156" s="31">
        <f t="shared" si="44"/>
        <v>22855.449942119107</v>
      </c>
      <c r="P156" s="31">
        <f>IPMT($O$3/12, 1, COUNT($M156:$M$375), $O156, 0)</f>
        <v>-57.13862485529777</v>
      </c>
      <c r="Q156" s="31">
        <f t="shared" si="60"/>
        <v>-249.13261149373832</v>
      </c>
      <c r="R156" s="31"/>
      <c r="S156" s="31"/>
      <c r="AC156" s="30">
        <f t="shared" si="46"/>
        <v>46388</v>
      </c>
      <c r="AD156" s="28">
        <f t="shared" si="56"/>
        <v>141</v>
      </c>
      <c r="AE156" s="31">
        <f t="shared" si="57"/>
        <v>101261.35452307451</v>
      </c>
      <c r="AF156" s="31">
        <f t="shared" si="49"/>
        <v>-215.1803783615334</v>
      </c>
      <c r="AG156" s="31">
        <f t="shared" si="50"/>
        <v>-361.52146089908274</v>
      </c>
      <c r="AH156" s="31">
        <f t="shared" si="51"/>
        <v>-215.1803783615334</v>
      </c>
      <c r="AI156" s="31">
        <f t="shared" si="52"/>
        <v>0</v>
      </c>
    </row>
    <row r="157" spans="2:35">
      <c r="B157" s="30">
        <f t="shared" si="45"/>
        <v>46419</v>
      </c>
      <c r="C157" s="28">
        <f t="shared" si="53"/>
        <v>142</v>
      </c>
      <c r="D157" s="31">
        <f t="shared" si="54"/>
        <v>1711.7808847919844</v>
      </c>
      <c r="E157" s="31">
        <f t="shared" si="58"/>
        <v>198228.47088114228</v>
      </c>
      <c r="F157" s="31">
        <f>IPMT($E$3/12, 1, COUNT($C157:$C$375), $E157, 0)</f>
        <v>-1305.00409996752</v>
      </c>
      <c r="G157" s="31">
        <f t="shared" si="55"/>
        <v>-406.77678482446436</v>
      </c>
      <c r="H157" s="31">
        <f t="shared" si="47"/>
        <v>-644.24253036371249</v>
      </c>
      <c r="I157" s="31">
        <f t="shared" si="48"/>
        <v>-660.76156960380752</v>
      </c>
      <c r="J157" s="31"/>
      <c r="K157" s="31"/>
      <c r="L157" s="31"/>
      <c r="M157" s="28">
        <f t="shared" si="61"/>
        <v>137</v>
      </c>
      <c r="N157" s="31">
        <f t="shared" si="59"/>
        <v>306.27123634903609</v>
      </c>
      <c r="O157" s="31">
        <f t="shared" si="44"/>
        <v>22606.317330625367</v>
      </c>
      <c r="P157" s="31">
        <f>IPMT($O$3/12, 1, COUNT($M157:$M$375), $O157, 0)</f>
        <v>-56.515793326563418</v>
      </c>
      <c r="Q157" s="31">
        <f t="shared" si="60"/>
        <v>-249.75544302247266</v>
      </c>
      <c r="R157" s="31"/>
      <c r="S157" s="31"/>
      <c r="AC157" s="30">
        <f t="shared" si="46"/>
        <v>46419</v>
      </c>
      <c r="AD157" s="28">
        <f t="shared" si="56"/>
        <v>142</v>
      </c>
      <c r="AE157" s="31">
        <f t="shared" si="57"/>
        <v>100899.83306217543</v>
      </c>
      <c r="AF157" s="31">
        <f t="shared" si="49"/>
        <v>-214.41214525712286</v>
      </c>
      <c r="AG157" s="31">
        <f t="shared" si="50"/>
        <v>-362.28969400349325</v>
      </c>
      <c r="AH157" s="31">
        <f t="shared" si="51"/>
        <v>-214.41214525712286</v>
      </c>
      <c r="AI157" s="31">
        <f t="shared" si="52"/>
        <v>0</v>
      </c>
    </row>
    <row r="158" spans="2:35">
      <c r="B158" s="30">
        <f t="shared" si="45"/>
        <v>46447</v>
      </c>
      <c r="C158" s="28">
        <f t="shared" si="53"/>
        <v>143</v>
      </c>
      <c r="D158" s="31">
        <f t="shared" si="54"/>
        <v>1711.7808847919844</v>
      </c>
      <c r="E158" s="31">
        <f t="shared" si="58"/>
        <v>197821.69409631781</v>
      </c>
      <c r="F158" s="31">
        <f>IPMT($E$3/12, 1, COUNT($C158:$C$375), $E158, 0)</f>
        <v>-1302.3261528007588</v>
      </c>
      <c r="G158" s="31">
        <f t="shared" si="55"/>
        <v>-409.45473199122557</v>
      </c>
      <c r="H158" s="31">
        <f t="shared" si="47"/>
        <v>-642.92050581303283</v>
      </c>
      <c r="I158" s="31">
        <f t="shared" si="48"/>
        <v>-659.40564698772596</v>
      </c>
      <c r="J158" s="31"/>
      <c r="K158" s="31"/>
      <c r="L158" s="31"/>
      <c r="M158" s="28">
        <f t="shared" si="61"/>
        <v>138</v>
      </c>
      <c r="N158" s="31">
        <f t="shared" si="59"/>
        <v>306.27123634903609</v>
      </c>
      <c r="O158" s="31">
        <f t="shared" si="44"/>
        <v>22356.561887602893</v>
      </c>
      <c r="P158" s="31">
        <f>IPMT($O$3/12, 1, COUNT($M158:$M$375), $O158, 0)</f>
        <v>-55.891404719007234</v>
      </c>
      <c r="Q158" s="31">
        <f t="shared" si="60"/>
        <v>-250.37983163002886</v>
      </c>
      <c r="R158" s="31"/>
      <c r="S158" s="31"/>
      <c r="AC158" s="30">
        <f t="shared" si="46"/>
        <v>46447</v>
      </c>
      <c r="AD158" s="28">
        <f t="shared" si="56"/>
        <v>143</v>
      </c>
      <c r="AE158" s="31">
        <f t="shared" si="57"/>
        <v>100537.54336817193</v>
      </c>
      <c r="AF158" s="31">
        <f t="shared" si="49"/>
        <v>-213.64227965736544</v>
      </c>
      <c r="AG158" s="31">
        <f t="shared" si="50"/>
        <v>-363.0595596032507</v>
      </c>
      <c r="AH158" s="31">
        <f t="shared" si="51"/>
        <v>-213.64227965736546</v>
      </c>
      <c r="AI158" s="31">
        <f t="shared" si="52"/>
        <v>0</v>
      </c>
    </row>
    <row r="159" spans="2:35">
      <c r="B159" s="30">
        <f t="shared" si="45"/>
        <v>46478</v>
      </c>
      <c r="C159" s="28">
        <f t="shared" si="53"/>
        <v>144</v>
      </c>
      <c r="D159" s="31">
        <f t="shared" si="54"/>
        <v>1711.7808847919844</v>
      </c>
      <c r="E159" s="31">
        <f t="shared" si="58"/>
        <v>197412.23936432658</v>
      </c>
      <c r="F159" s="31">
        <f>IPMT($E$3/12, 1, COUNT($C159:$C$375), $E159, 0)</f>
        <v>-1299.63057581515</v>
      </c>
      <c r="G159" s="31">
        <f t="shared" si="55"/>
        <v>-412.15030897683437</v>
      </c>
      <c r="H159" s="31">
        <f t="shared" si="47"/>
        <v>-641.58977793406143</v>
      </c>
      <c r="I159" s="31">
        <f t="shared" si="48"/>
        <v>-658.04079788108857</v>
      </c>
      <c r="J159" s="31"/>
      <c r="K159" s="31"/>
      <c r="L159" s="31"/>
      <c r="M159" s="28">
        <f t="shared" si="61"/>
        <v>139</v>
      </c>
      <c r="N159" s="31">
        <f t="shared" si="59"/>
        <v>306.27123634903609</v>
      </c>
      <c r="O159" s="31">
        <f t="shared" si="44"/>
        <v>22106.182055972866</v>
      </c>
      <c r="P159" s="31">
        <f>IPMT($O$3/12, 1, COUNT($M159:$M$375), $O159, 0)</f>
        <v>-55.265455139932165</v>
      </c>
      <c r="Q159" s="31">
        <f t="shared" si="60"/>
        <v>-251.00578120910393</v>
      </c>
      <c r="R159" s="31"/>
      <c r="S159" s="31"/>
      <c r="AC159" s="30">
        <f t="shared" si="46"/>
        <v>46478</v>
      </c>
      <c r="AD159" s="28">
        <f t="shared" si="56"/>
        <v>144</v>
      </c>
      <c r="AE159" s="31">
        <f t="shared" si="57"/>
        <v>100174.48380856868</v>
      </c>
      <c r="AF159" s="31">
        <f t="shared" si="49"/>
        <v>-212.87077809320851</v>
      </c>
      <c r="AG159" s="31">
        <f t="shared" si="50"/>
        <v>-363.8310611674076</v>
      </c>
      <c r="AH159" s="31">
        <f t="shared" si="51"/>
        <v>-212.87077809320854</v>
      </c>
      <c r="AI159" s="31">
        <f t="shared" si="52"/>
        <v>0</v>
      </c>
    </row>
    <row r="160" spans="2:35">
      <c r="B160" s="30">
        <f t="shared" si="45"/>
        <v>46508</v>
      </c>
      <c r="C160" s="28">
        <f t="shared" si="53"/>
        <v>145</v>
      </c>
      <c r="D160" s="31">
        <f t="shared" si="54"/>
        <v>1711.7808847919844</v>
      </c>
      <c r="E160" s="31">
        <f t="shared" si="58"/>
        <v>197000.08905534976</v>
      </c>
      <c r="F160" s="31">
        <f>IPMT($E$3/12, 1, COUNT($C160:$C$375), $E160, 0)</f>
        <v>-1296.9172529477194</v>
      </c>
      <c r="G160" s="31">
        <f t="shared" si="55"/>
        <v>-414.863631844265</v>
      </c>
      <c r="H160" s="31">
        <f t="shared" si="47"/>
        <v>-640.25028942988683</v>
      </c>
      <c r="I160" s="31">
        <f t="shared" si="48"/>
        <v>-656.66696351783253</v>
      </c>
      <c r="J160" s="31"/>
      <c r="K160" s="31"/>
      <c r="L160" s="31"/>
      <c r="M160" s="28">
        <f t="shared" si="61"/>
        <v>140</v>
      </c>
      <c r="N160" s="31">
        <f t="shared" si="59"/>
        <v>306.27123634903609</v>
      </c>
      <c r="O160" s="31">
        <f t="shared" si="44"/>
        <v>21855.176274763762</v>
      </c>
      <c r="P160" s="31">
        <f>IPMT($O$3/12, 1, COUNT($M160:$M$375), $O160, 0)</f>
        <v>-54.63794068690941</v>
      </c>
      <c r="Q160" s="31">
        <f t="shared" si="60"/>
        <v>-251.63329566212667</v>
      </c>
      <c r="R160" s="31"/>
      <c r="S160" s="31"/>
      <c r="AC160" s="30">
        <f t="shared" si="46"/>
        <v>46508</v>
      </c>
      <c r="AD160" s="28">
        <f t="shared" si="56"/>
        <v>145</v>
      </c>
      <c r="AE160" s="31">
        <f t="shared" si="57"/>
        <v>99810.652747401269</v>
      </c>
      <c r="AF160" s="31">
        <f t="shared" si="49"/>
        <v>-212.09763708822777</v>
      </c>
      <c r="AG160" s="31">
        <f t="shared" si="50"/>
        <v>-364.60420217238834</v>
      </c>
      <c r="AH160" s="31">
        <f t="shared" si="51"/>
        <v>-212.09763708822777</v>
      </c>
      <c r="AI160" s="31">
        <f t="shared" si="52"/>
        <v>0</v>
      </c>
    </row>
    <row r="161" spans="2:35">
      <c r="B161" s="30">
        <f t="shared" si="45"/>
        <v>46539</v>
      </c>
      <c r="C161" s="28">
        <f t="shared" si="53"/>
        <v>146</v>
      </c>
      <c r="D161" s="31">
        <f t="shared" si="54"/>
        <v>1711.7808847919844</v>
      </c>
      <c r="E161" s="31">
        <f t="shared" si="58"/>
        <v>196585.2254235055</v>
      </c>
      <c r="F161" s="31">
        <f>IPMT($E$3/12, 1, COUNT($C161:$C$375), $E161, 0)</f>
        <v>-1294.1860673714111</v>
      </c>
      <c r="G161" s="31">
        <f t="shared" si="55"/>
        <v>-417.59481742057324</v>
      </c>
      <c r="H161" s="31">
        <f t="shared" si="47"/>
        <v>-638.90198262639285</v>
      </c>
      <c r="I161" s="31">
        <f t="shared" si="48"/>
        <v>-655.28408474501828</v>
      </c>
      <c r="J161" s="31"/>
      <c r="K161" s="31"/>
      <c r="L161" s="31"/>
      <c r="M161" s="28">
        <f t="shared" si="61"/>
        <v>141</v>
      </c>
      <c r="N161" s="31">
        <f t="shared" si="59"/>
        <v>306.27123634903609</v>
      </c>
      <c r="O161" s="31">
        <f t="shared" si="44"/>
        <v>21603.542979101636</v>
      </c>
      <c r="P161" s="31">
        <f>IPMT($O$3/12, 1, COUNT($M161:$M$375), $O161, 0)</f>
        <v>-54.008857447754089</v>
      </c>
      <c r="Q161" s="31">
        <f t="shared" si="60"/>
        <v>-252.26237890128201</v>
      </c>
      <c r="R161" s="31"/>
      <c r="S161" s="31"/>
      <c r="AC161" s="30">
        <f t="shared" si="46"/>
        <v>46539</v>
      </c>
      <c r="AD161" s="28">
        <f t="shared" si="56"/>
        <v>146</v>
      </c>
      <c r="AE161" s="31">
        <f t="shared" si="57"/>
        <v>99446.048545228885</v>
      </c>
      <c r="AF161" s="31">
        <f t="shared" si="49"/>
        <v>-211.32285315861145</v>
      </c>
      <c r="AG161" s="31">
        <f t="shared" si="50"/>
        <v>-365.37898610200466</v>
      </c>
      <c r="AH161" s="31">
        <f t="shared" si="51"/>
        <v>-211.32285315861145</v>
      </c>
      <c r="AI161" s="31">
        <f t="shared" si="52"/>
        <v>0</v>
      </c>
    </row>
    <row r="162" spans="2:35">
      <c r="B162" s="30">
        <f t="shared" si="45"/>
        <v>46569</v>
      </c>
      <c r="C162" s="28">
        <f t="shared" si="53"/>
        <v>147</v>
      </c>
      <c r="D162" s="31">
        <f t="shared" si="54"/>
        <v>1711.7808847919844</v>
      </c>
      <c r="E162" s="31">
        <f t="shared" si="58"/>
        <v>196167.63060608492</v>
      </c>
      <c r="F162" s="31">
        <f>IPMT($E$3/12, 1, COUNT($C162:$C$375), $E162, 0)</f>
        <v>-1291.436901490059</v>
      </c>
      <c r="G162" s="31">
        <f t="shared" si="55"/>
        <v>-420.34398330192539</v>
      </c>
      <c r="H162" s="31">
        <f t="shared" si="47"/>
        <v>-637.54479946977597</v>
      </c>
      <c r="I162" s="31">
        <f t="shared" si="48"/>
        <v>-653.89210202028301</v>
      </c>
      <c r="J162" s="31"/>
      <c r="K162" s="31"/>
      <c r="L162" s="31"/>
      <c r="M162" s="28">
        <f t="shared" si="61"/>
        <v>142</v>
      </c>
      <c r="N162" s="31">
        <f t="shared" si="59"/>
        <v>306.27123634903609</v>
      </c>
      <c r="O162" s="31">
        <f t="shared" si="44"/>
        <v>21351.280600200353</v>
      </c>
      <c r="P162" s="31">
        <f>IPMT($O$3/12, 1, COUNT($M162:$M$375), $O162, 0)</f>
        <v>-53.378201500500886</v>
      </c>
      <c r="Q162" s="31">
        <f t="shared" si="60"/>
        <v>-252.89303484853519</v>
      </c>
      <c r="R162" s="31"/>
      <c r="S162" s="31"/>
      <c r="AC162" s="30">
        <f t="shared" si="46"/>
        <v>46569</v>
      </c>
      <c r="AD162" s="28">
        <f t="shared" si="56"/>
        <v>147</v>
      </c>
      <c r="AE162" s="31">
        <f t="shared" si="57"/>
        <v>99080.66955912688</v>
      </c>
      <c r="AF162" s="31">
        <f t="shared" si="49"/>
        <v>-210.54642281314469</v>
      </c>
      <c r="AG162" s="31">
        <f t="shared" si="50"/>
        <v>-366.15541644747145</v>
      </c>
      <c r="AH162" s="31">
        <f t="shared" si="51"/>
        <v>-210.54642281314466</v>
      </c>
      <c r="AI162" s="31">
        <f t="shared" si="52"/>
        <v>0</v>
      </c>
    </row>
    <row r="163" spans="2:35">
      <c r="B163" s="30">
        <f t="shared" si="45"/>
        <v>46600</v>
      </c>
      <c r="C163" s="28">
        <f t="shared" si="53"/>
        <v>148</v>
      </c>
      <c r="D163" s="31">
        <f t="shared" si="54"/>
        <v>1711.7808847919844</v>
      </c>
      <c r="E163" s="31">
        <f t="shared" si="58"/>
        <v>195747.28662278299</v>
      </c>
      <c r="F163" s="31">
        <f>IPMT($E$3/12, 1, COUNT($C163:$C$375), $E163, 0)</f>
        <v>-1288.6696369333215</v>
      </c>
      <c r="G163" s="31">
        <f t="shared" si="55"/>
        <v>-423.11124785866286</v>
      </c>
      <c r="H163" s="31">
        <f t="shared" si="47"/>
        <v>-636.1786815240448</v>
      </c>
      <c r="I163" s="31">
        <f t="shared" si="48"/>
        <v>-652.49095540927669</v>
      </c>
      <c r="J163" s="31"/>
      <c r="K163" s="31"/>
      <c r="L163" s="31"/>
      <c r="M163" s="28">
        <f t="shared" si="61"/>
        <v>143</v>
      </c>
      <c r="N163" s="31">
        <f t="shared" si="59"/>
        <v>306.27123634903609</v>
      </c>
      <c r="O163" s="31">
        <f t="shared" si="44"/>
        <v>21098.387565351819</v>
      </c>
      <c r="P163" s="31">
        <f>IPMT($O$3/12, 1, COUNT($M163:$M$375), $O163, 0)</f>
        <v>-52.745968913379549</v>
      </c>
      <c r="Q163" s="31">
        <f t="shared" si="60"/>
        <v>-253.52526743565653</v>
      </c>
      <c r="R163" s="31"/>
      <c r="S163" s="31"/>
      <c r="AC163" s="30">
        <f t="shared" si="46"/>
        <v>46600</v>
      </c>
      <c r="AD163" s="28">
        <f t="shared" si="56"/>
        <v>148</v>
      </c>
      <c r="AE163" s="31">
        <f t="shared" si="57"/>
        <v>98714.514142679414</v>
      </c>
      <c r="AF163" s="31">
        <f t="shared" si="49"/>
        <v>-209.76834255319383</v>
      </c>
      <c r="AG163" s="31">
        <f t="shared" si="50"/>
        <v>-366.93349670742225</v>
      </c>
      <c r="AH163" s="31">
        <f t="shared" si="51"/>
        <v>-209.76834255319383</v>
      </c>
      <c r="AI163" s="31">
        <f t="shared" si="52"/>
        <v>0</v>
      </c>
    </row>
    <row r="164" spans="2:35">
      <c r="B164" s="30">
        <f t="shared" si="45"/>
        <v>46631</v>
      </c>
      <c r="C164" s="28">
        <f t="shared" si="53"/>
        <v>149</v>
      </c>
      <c r="D164" s="31">
        <f t="shared" si="54"/>
        <v>1711.7808847919844</v>
      </c>
      <c r="E164" s="31">
        <f t="shared" si="58"/>
        <v>195324.17537492432</v>
      </c>
      <c r="F164" s="31">
        <f>IPMT($E$3/12, 1, COUNT($C164:$C$375), $E164, 0)</f>
        <v>-1285.8841545515852</v>
      </c>
      <c r="G164" s="31">
        <f t="shared" si="55"/>
        <v>-425.89673024039917</v>
      </c>
      <c r="H164" s="31">
        <f t="shared" si="47"/>
        <v>-634.80356996850412</v>
      </c>
      <c r="I164" s="31">
        <f t="shared" si="48"/>
        <v>-651.08058458308108</v>
      </c>
      <c r="J164" s="31"/>
      <c r="K164" s="31"/>
      <c r="L164" s="31"/>
      <c r="M164" s="28">
        <f t="shared" si="61"/>
        <v>144</v>
      </c>
      <c r="N164" s="31">
        <f t="shared" si="59"/>
        <v>306.27123634903609</v>
      </c>
      <c r="O164" s="31">
        <f t="shared" si="44"/>
        <v>20844.862297916163</v>
      </c>
      <c r="P164" s="31">
        <f>IPMT($O$3/12, 1, COUNT($M164:$M$375), $O164, 0)</f>
        <v>-52.112155744790407</v>
      </c>
      <c r="Q164" s="31">
        <f t="shared" si="60"/>
        <v>-254.15908060424567</v>
      </c>
      <c r="R164" s="31"/>
      <c r="S164" s="31"/>
      <c r="AC164" s="30">
        <f t="shared" si="46"/>
        <v>46631</v>
      </c>
      <c r="AD164" s="28">
        <f t="shared" si="56"/>
        <v>149</v>
      </c>
      <c r="AE164" s="31">
        <f t="shared" si="57"/>
        <v>98347.58064597199</v>
      </c>
      <c r="AF164" s="31">
        <f t="shared" si="49"/>
        <v>-208.98860887269055</v>
      </c>
      <c r="AG164" s="31">
        <f t="shared" si="50"/>
        <v>-367.71323038792559</v>
      </c>
      <c r="AH164" s="31">
        <f t="shared" si="51"/>
        <v>-208.98860887269055</v>
      </c>
      <c r="AI164" s="31">
        <f t="shared" si="52"/>
        <v>0</v>
      </c>
    </row>
    <row r="165" spans="2:35">
      <c r="B165" s="30">
        <f t="shared" si="45"/>
        <v>46661</v>
      </c>
      <c r="C165" s="28">
        <f t="shared" si="53"/>
        <v>150</v>
      </c>
      <c r="D165" s="31">
        <f t="shared" si="54"/>
        <v>1711.7808847919844</v>
      </c>
      <c r="E165" s="31">
        <f t="shared" si="58"/>
        <v>194898.27864468392</v>
      </c>
      <c r="F165" s="31">
        <f>IPMT($E$3/12, 1, COUNT($C165:$C$375), $E165, 0)</f>
        <v>-1283.0803344108358</v>
      </c>
      <c r="G165" s="31">
        <f t="shared" si="55"/>
        <v>-428.70055038114856</v>
      </c>
      <c r="H165" s="31">
        <f t="shared" si="47"/>
        <v>-633.41940559522277</v>
      </c>
      <c r="I165" s="31">
        <f t="shared" si="48"/>
        <v>-649.66092881561303</v>
      </c>
      <c r="J165" s="31"/>
      <c r="K165" s="31"/>
      <c r="L165" s="31"/>
      <c r="M165" s="28">
        <f t="shared" si="61"/>
        <v>145</v>
      </c>
      <c r="N165" s="31">
        <f t="shared" si="59"/>
        <v>306.27123634903609</v>
      </c>
      <c r="O165" s="31">
        <f t="shared" si="44"/>
        <v>20590.703217311919</v>
      </c>
      <c r="P165" s="31">
        <f>IPMT($O$3/12, 1, COUNT($M165:$M$375), $O165, 0)</f>
        <v>-51.476758043279801</v>
      </c>
      <c r="Q165" s="31">
        <f t="shared" si="60"/>
        <v>-254.79447830575629</v>
      </c>
      <c r="R165" s="31"/>
      <c r="S165" s="31"/>
      <c r="AC165" s="30">
        <f t="shared" si="46"/>
        <v>46661</v>
      </c>
      <c r="AD165" s="28">
        <f t="shared" si="56"/>
        <v>150</v>
      </c>
      <c r="AE165" s="31">
        <f t="shared" si="57"/>
        <v>97979.867415584071</v>
      </c>
      <c r="AF165" s="31">
        <f t="shared" si="49"/>
        <v>-208.20721825811623</v>
      </c>
      <c r="AG165" s="31">
        <f t="shared" si="50"/>
        <v>-368.49462100249991</v>
      </c>
      <c r="AH165" s="31">
        <f t="shared" si="51"/>
        <v>-208.20721825811623</v>
      </c>
      <c r="AI165" s="31">
        <f t="shared" si="52"/>
        <v>0</v>
      </c>
    </row>
    <row r="166" spans="2:35">
      <c r="B166" s="30">
        <f t="shared" si="45"/>
        <v>46692</v>
      </c>
      <c r="C166" s="28">
        <f t="shared" si="53"/>
        <v>151</v>
      </c>
      <c r="D166" s="31">
        <f t="shared" si="54"/>
        <v>1711.7808847919844</v>
      </c>
      <c r="E166" s="31">
        <f t="shared" si="58"/>
        <v>194469.57809430276</v>
      </c>
      <c r="F166" s="31">
        <f>IPMT($E$3/12, 1, COUNT($C166:$C$375), $E166, 0)</f>
        <v>-1280.2580557874933</v>
      </c>
      <c r="G166" s="31">
        <f t="shared" si="55"/>
        <v>-431.52282900449109</v>
      </c>
      <c r="H166" s="31">
        <f t="shared" si="47"/>
        <v>-632.02612880648405</v>
      </c>
      <c r="I166" s="31">
        <f t="shared" si="48"/>
        <v>-648.23192698100922</v>
      </c>
      <c r="J166" s="31"/>
      <c r="K166" s="31"/>
      <c r="L166" s="31"/>
      <c r="M166" s="28">
        <f t="shared" si="61"/>
        <v>146</v>
      </c>
      <c r="N166" s="31">
        <f t="shared" si="59"/>
        <v>306.27123634903609</v>
      </c>
      <c r="O166" s="31">
        <f t="shared" si="44"/>
        <v>20335.908739006161</v>
      </c>
      <c r="P166" s="31">
        <f>IPMT($O$3/12, 1, COUNT($M166:$M$375), $O166, 0)</f>
        <v>-50.839771847515408</v>
      </c>
      <c r="Q166" s="31">
        <f t="shared" si="60"/>
        <v>-255.43146450152068</v>
      </c>
      <c r="R166" s="31"/>
      <c r="S166" s="31"/>
      <c r="AC166" s="30">
        <f t="shared" si="46"/>
        <v>46692</v>
      </c>
      <c r="AD166" s="28">
        <f t="shared" si="56"/>
        <v>151</v>
      </c>
      <c r="AE166" s="31">
        <f t="shared" si="57"/>
        <v>97611.372794581577</v>
      </c>
      <c r="AF166" s="31">
        <f t="shared" si="49"/>
        <v>-207.42416718848585</v>
      </c>
      <c r="AG166" s="31">
        <f t="shared" si="50"/>
        <v>-369.27767207213026</v>
      </c>
      <c r="AH166" s="31">
        <f t="shared" si="51"/>
        <v>-207.42416718848585</v>
      </c>
      <c r="AI166" s="31">
        <f t="shared" si="52"/>
        <v>0</v>
      </c>
    </row>
    <row r="167" spans="2:35">
      <c r="B167" s="30">
        <f t="shared" si="45"/>
        <v>46722</v>
      </c>
      <c r="C167" s="28">
        <f t="shared" si="53"/>
        <v>152</v>
      </c>
      <c r="D167" s="31">
        <f t="shared" si="54"/>
        <v>1711.7808847919844</v>
      </c>
      <c r="E167" s="31">
        <f t="shared" si="58"/>
        <v>194038.05526529826</v>
      </c>
      <c r="F167" s="31">
        <f>IPMT($E$3/12, 1, COUNT($C167:$C$375), $E167, 0)</f>
        <v>-1277.4171971632136</v>
      </c>
      <c r="G167" s="31">
        <f t="shared" si="55"/>
        <v>-434.36368762877078</v>
      </c>
      <c r="H167" s="31">
        <f t="shared" si="47"/>
        <v>-630.62367961221935</v>
      </c>
      <c r="I167" s="31">
        <f t="shared" si="48"/>
        <v>-646.79351755099424</v>
      </c>
      <c r="J167" s="31"/>
      <c r="K167" s="31"/>
      <c r="L167" s="31"/>
      <c r="M167" s="28">
        <f t="shared" si="61"/>
        <v>147</v>
      </c>
      <c r="N167" s="31">
        <f t="shared" si="59"/>
        <v>306.27123634903609</v>
      </c>
      <c r="O167" s="31">
        <f t="shared" si="44"/>
        <v>20080.477274504639</v>
      </c>
      <c r="P167" s="31">
        <f>IPMT($O$3/12, 1, COUNT($M167:$M$375), $O167, 0)</f>
        <v>-50.201193186261598</v>
      </c>
      <c r="Q167" s="31">
        <f t="shared" si="60"/>
        <v>-256.07004316277448</v>
      </c>
      <c r="R167" s="31"/>
      <c r="S167" s="31"/>
      <c r="AC167" s="30">
        <f t="shared" si="46"/>
        <v>46722</v>
      </c>
      <c r="AD167" s="28">
        <f t="shared" si="56"/>
        <v>152</v>
      </c>
      <c r="AE167" s="31">
        <f t="shared" si="57"/>
        <v>97242.095122509447</v>
      </c>
      <c r="AF167" s="31">
        <f t="shared" si="49"/>
        <v>-206.63945213533262</v>
      </c>
      <c r="AG167" s="31">
        <f t="shared" si="50"/>
        <v>-370.06238712528352</v>
      </c>
      <c r="AH167" s="31">
        <f t="shared" si="51"/>
        <v>-206.63945213533262</v>
      </c>
      <c r="AI167" s="31">
        <f t="shared" si="52"/>
        <v>0</v>
      </c>
    </row>
    <row r="168" spans="2:35">
      <c r="B168" s="30">
        <f t="shared" si="45"/>
        <v>46753</v>
      </c>
      <c r="C168" s="28">
        <f t="shared" si="53"/>
        <v>153</v>
      </c>
      <c r="D168" s="31">
        <f t="shared" si="54"/>
        <v>1711.7808847919844</v>
      </c>
      <c r="E168" s="31">
        <f t="shared" si="58"/>
        <v>193603.6915776695</v>
      </c>
      <c r="F168" s="31">
        <f>IPMT($E$3/12, 1, COUNT($C168:$C$375), $E168, 0)</f>
        <v>-1274.5576362196575</v>
      </c>
      <c r="G168" s="31">
        <f t="shared" si="55"/>
        <v>-437.22324857232684</v>
      </c>
      <c r="H168" s="31">
        <f t="shared" si="47"/>
        <v>-629.21199762742583</v>
      </c>
      <c r="I168" s="31">
        <f t="shared" si="48"/>
        <v>-645.34563859223169</v>
      </c>
      <c r="J168" s="31"/>
      <c r="K168" s="31"/>
      <c r="L168" s="31"/>
      <c r="M168" s="28">
        <f t="shared" si="61"/>
        <v>148</v>
      </c>
      <c r="N168" s="31">
        <f t="shared" si="59"/>
        <v>306.27123634903609</v>
      </c>
      <c r="O168" s="31">
        <f t="shared" si="44"/>
        <v>19824.407231341866</v>
      </c>
      <c r="P168" s="31">
        <f>IPMT($O$3/12, 1, COUNT($M168:$M$375), $O168, 0)</f>
        <v>-49.561018078354664</v>
      </c>
      <c r="Q168" s="31">
        <f t="shared" si="60"/>
        <v>-256.71021827068142</v>
      </c>
      <c r="R168" s="31"/>
      <c r="S168" s="31"/>
      <c r="AC168" s="30">
        <f t="shared" si="46"/>
        <v>46753</v>
      </c>
      <c r="AD168" s="28">
        <f t="shared" si="56"/>
        <v>153</v>
      </c>
      <c r="AE168" s="31">
        <f t="shared" si="57"/>
        <v>96872.032735384157</v>
      </c>
      <c r="AF168" s="31">
        <f t="shared" si="49"/>
        <v>-205.85306956269139</v>
      </c>
      <c r="AG168" s="31">
        <f t="shared" si="50"/>
        <v>-370.84876969792469</v>
      </c>
      <c r="AH168" s="31">
        <f t="shared" si="51"/>
        <v>-205.85306956269139</v>
      </c>
      <c r="AI168" s="31">
        <f t="shared" si="52"/>
        <v>0</v>
      </c>
    </row>
    <row r="169" spans="2:35">
      <c r="B169" s="30">
        <f t="shared" si="45"/>
        <v>46784</v>
      </c>
      <c r="C169" s="28">
        <f t="shared" si="53"/>
        <v>154</v>
      </c>
      <c r="D169" s="31">
        <f t="shared" si="54"/>
        <v>1711.7808847919844</v>
      </c>
      <c r="E169" s="31">
        <f t="shared" si="58"/>
        <v>193166.46832909717</v>
      </c>
      <c r="F169" s="31">
        <f>IPMT($E$3/12, 1, COUNT($C169:$C$375), $E169, 0)</f>
        <v>-1271.6792498332231</v>
      </c>
      <c r="G169" s="31">
        <f t="shared" si="55"/>
        <v>-440.10163495876122</v>
      </c>
      <c r="H169" s="31">
        <f t="shared" si="47"/>
        <v>-627.79102206956588</v>
      </c>
      <c r="I169" s="31">
        <f t="shared" si="48"/>
        <v>-643.88822776365726</v>
      </c>
      <c r="J169" s="31"/>
      <c r="K169" s="31"/>
      <c r="L169" s="31"/>
      <c r="M169" s="28">
        <f t="shared" si="61"/>
        <v>149</v>
      </c>
      <c r="N169" s="31">
        <f t="shared" si="59"/>
        <v>306.27123634903609</v>
      </c>
      <c r="O169" s="31">
        <f t="shared" si="44"/>
        <v>19567.697013071185</v>
      </c>
      <c r="P169" s="31">
        <f>IPMT($O$3/12, 1, COUNT($M169:$M$375), $O169, 0)</f>
        <v>-48.919242532677963</v>
      </c>
      <c r="Q169" s="31">
        <f t="shared" si="60"/>
        <v>-257.35199381635812</v>
      </c>
      <c r="R169" s="31"/>
      <c r="S169" s="31"/>
      <c r="AC169" s="30">
        <f t="shared" si="46"/>
        <v>46784</v>
      </c>
      <c r="AD169" s="28">
        <f t="shared" si="56"/>
        <v>154</v>
      </c>
      <c r="AE169" s="31">
        <f t="shared" si="57"/>
        <v>96501.183965686228</v>
      </c>
      <c r="AF169" s="31">
        <f t="shared" si="49"/>
        <v>-205.06501592708329</v>
      </c>
      <c r="AG169" s="31">
        <f t="shared" si="50"/>
        <v>-371.63682333353279</v>
      </c>
      <c r="AH169" s="31">
        <f t="shared" si="51"/>
        <v>-205.06501592708329</v>
      </c>
      <c r="AI169" s="31">
        <f t="shared" si="52"/>
        <v>0</v>
      </c>
    </row>
    <row r="170" spans="2:35">
      <c r="B170" s="30">
        <f t="shared" si="45"/>
        <v>46813</v>
      </c>
      <c r="C170" s="28">
        <f t="shared" si="53"/>
        <v>155</v>
      </c>
      <c r="D170" s="31">
        <f t="shared" si="54"/>
        <v>1711.7808847919844</v>
      </c>
      <c r="E170" s="31">
        <f t="shared" si="58"/>
        <v>192726.36669413841</v>
      </c>
      <c r="F170" s="31">
        <f>IPMT($E$3/12, 1, COUNT($C170:$C$375), $E170, 0)</f>
        <v>-1268.7819140697445</v>
      </c>
      <c r="G170" s="31">
        <f t="shared" si="55"/>
        <v>-442.99897072223985</v>
      </c>
      <c r="H170" s="31">
        <f t="shared" si="47"/>
        <v>-626.3606917559498</v>
      </c>
      <c r="I170" s="31">
        <f t="shared" si="48"/>
        <v>-642.42122231379471</v>
      </c>
      <c r="J170" s="31"/>
      <c r="K170" s="31"/>
      <c r="L170" s="31"/>
      <c r="M170" s="28">
        <f t="shared" si="61"/>
        <v>150</v>
      </c>
      <c r="N170" s="31">
        <f t="shared" si="59"/>
        <v>306.27123634903609</v>
      </c>
      <c r="O170" s="31">
        <f t="shared" si="44"/>
        <v>19310.345019254826</v>
      </c>
      <c r="P170" s="31">
        <f>IPMT($O$3/12, 1, COUNT($M170:$M$375), $O170, 0)</f>
        <v>-48.27586254813707</v>
      </c>
      <c r="Q170" s="31">
        <f t="shared" si="60"/>
        <v>-257.99537380089902</v>
      </c>
      <c r="R170" s="31"/>
      <c r="S170" s="31"/>
      <c r="AC170" s="30">
        <f t="shared" si="46"/>
        <v>46813</v>
      </c>
      <c r="AD170" s="28">
        <f t="shared" si="56"/>
        <v>155</v>
      </c>
      <c r="AE170" s="31">
        <f t="shared" si="57"/>
        <v>96129.547142352691</v>
      </c>
      <c r="AF170" s="31">
        <f t="shared" si="49"/>
        <v>-204.27528767749953</v>
      </c>
      <c r="AG170" s="31">
        <f t="shared" si="50"/>
        <v>-372.42655158311658</v>
      </c>
      <c r="AH170" s="31">
        <f t="shared" si="51"/>
        <v>-204.27528767749953</v>
      </c>
      <c r="AI170" s="31">
        <f t="shared" si="52"/>
        <v>0</v>
      </c>
    </row>
    <row r="171" spans="2:35">
      <c r="B171" s="30">
        <f t="shared" si="45"/>
        <v>46844</v>
      </c>
      <c r="C171" s="28">
        <f t="shared" si="53"/>
        <v>156</v>
      </c>
      <c r="D171" s="31">
        <f t="shared" si="54"/>
        <v>1711.7808847919844</v>
      </c>
      <c r="E171" s="31">
        <f t="shared" si="58"/>
        <v>192283.36772341619</v>
      </c>
      <c r="F171" s="31">
        <f>IPMT($E$3/12, 1, COUNT($C171:$C$375), $E171, 0)</f>
        <v>-1265.8655041791567</v>
      </c>
      <c r="G171" s="31">
        <f t="shared" si="55"/>
        <v>-445.91538061282768</v>
      </c>
      <c r="H171" s="31">
        <f t="shared" si="47"/>
        <v>-624.92094510110257</v>
      </c>
      <c r="I171" s="31">
        <f t="shared" si="48"/>
        <v>-640.94455907805411</v>
      </c>
      <c r="J171" s="31"/>
      <c r="K171" s="31"/>
      <c r="L171" s="31"/>
      <c r="M171" s="28">
        <f t="shared" si="61"/>
        <v>151</v>
      </c>
      <c r="N171" s="31">
        <f t="shared" si="59"/>
        <v>306.27123634903609</v>
      </c>
      <c r="O171" s="31">
        <f t="shared" si="44"/>
        <v>19052.349645453927</v>
      </c>
      <c r="P171" s="31">
        <f>IPMT($O$3/12, 1, COUNT($M171:$M$375), $O171, 0)</f>
        <v>-47.630874113634817</v>
      </c>
      <c r="Q171" s="31">
        <f t="shared" si="60"/>
        <v>-258.64036223540126</v>
      </c>
      <c r="R171" s="31"/>
      <c r="S171" s="31"/>
      <c r="AC171" s="30">
        <f t="shared" si="46"/>
        <v>46844</v>
      </c>
      <c r="AD171" s="28">
        <f t="shared" si="56"/>
        <v>156</v>
      </c>
      <c r="AE171" s="31">
        <f t="shared" si="57"/>
        <v>95757.120590769569</v>
      </c>
      <c r="AF171" s="31">
        <f t="shared" si="49"/>
        <v>-203.48388125538543</v>
      </c>
      <c r="AG171" s="31">
        <f t="shared" si="50"/>
        <v>-373.21795800523068</v>
      </c>
      <c r="AH171" s="31">
        <f t="shared" si="51"/>
        <v>-203.48388125538543</v>
      </c>
      <c r="AI171" s="31">
        <f t="shared" si="52"/>
        <v>0</v>
      </c>
    </row>
    <row r="172" spans="2:35">
      <c r="B172" s="30">
        <f t="shared" si="45"/>
        <v>46874</v>
      </c>
      <c r="C172" s="28">
        <f t="shared" si="53"/>
        <v>157</v>
      </c>
      <c r="D172" s="31">
        <f t="shared" si="54"/>
        <v>1711.7808847919844</v>
      </c>
      <c r="E172" s="31">
        <f t="shared" si="58"/>
        <v>191837.45234280336</v>
      </c>
      <c r="F172" s="31">
        <f>IPMT($E$3/12, 1, COUNT($C172:$C$375), $E172, 0)</f>
        <v>-1262.9298945901221</v>
      </c>
      <c r="G172" s="31">
        <f t="shared" si="55"/>
        <v>-448.85099020186226</v>
      </c>
      <c r="H172" s="31">
        <f t="shared" si="47"/>
        <v>-623.47172011411089</v>
      </c>
      <c r="I172" s="31">
        <f t="shared" si="48"/>
        <v>-639.45817447601121</v>
      </c>
      <c r="J172" s="31"/>
      <c r="K172" s="31"/>
      <c r="L172" s="31"/>
      <c r="M172" s="28">
        <f t="shared" si="61"/>
        <v>152</v>
      </c>
      <c r="N172" s="31">
        <f t="shared" si="59"/>
        <v>306.27123634903609</v>
      </c>
      <c r="O172" s="31">
        <f t="shared" si="44"/>
        <v>18793.709283218526</v>
      </c>
      <c r="P172" s="31">
        <f>IPMT($O$3/12, 1, COUNT($M172:$M$375), $O172, 0)</f>
        <v>-46.984273208046318</v>
      </c>
      <c r="Q172" s="31">
        <f t="shared" si="60"/>
        <v>-259.28696314098977</v>
      </c>
      <c r="R172" s="31"/>
      <c r="S172" s="31"/>
      <c r="AC172" s="30">
        <f t="shared" si="46"/>
        <v>46874</v>
      </c>
      <c r="AD172" s="28">
        <f t="shared" si="56"/>
        <v>157</v>
      </c>
      <c r="AE172" s="31">
        <f t="shared" si="57"/>
        <v>95383.902632764337</v>
      </c>
      <c r="AF172" s="31">
        <f t="shared" si="49"/>
        <v>-202.69079309462427</v>
      </c>
      <c r="AG172" s="31">
        <f t="shared" si="50"/>
        <v>-374.01104616599184</v>
      </c>
      <c r="AH172" s="31">
        <f t="shared" si="51"/>
        <v>-202.69079309462427</v>
      </c>
      <c r="AI172" s="31">
        <f t="shared" si="52"/>
        <v>0</v>
      </c>
    </row>
    <row r="173" spans="2:35">
      <c r="B173" s="30">
        <f t="shared" si="45"/>
        <v>46905</v>
      </c>
      <c r="C173" s="28">
        <f t="shared" si="53"/>
        <v>158</v>
      </c>
      <c r="D173" s="31">
        <f t="shared" si="54"/>
        <v>1711.7808847919844</v>
      </c>
      <c r="E173" s="31">
        <f t="shared" si="58"/>
        <v>191388.60135260149</v>
      </c>
      <c r="F173" s="31">
        <f>IPMT($E$3/12, 1, COUNT($C173:$C$375), $E173, 0)</f>
        <v>-1259.9749589046264</v>
      </c>
      <c r="G173" s="31">
        <f t="shared" si="55"/>
        <v>-451.80592588735794</v>
      </c>
      <c r="H173" s="31">
        <f t="shared" si="47"/>
        <v>-622.01295439595481</v>
      </c>
      <c r="I173" s="31">
        <f t="shared" si="48"/>
        <v>-637.96200450867161</v>
      </c>
      <c r="J173" s="31"/>
      <c r="K173" s="31"/>
      <c r="L173" s="31"/>
      <c r="M173" s="28">
        <f t="shared" si="61"/>
        <v>153</v>
      </c>
      <c r="N173" s="31">
        <f t="shared" si="59"/>
        <v>306.27123634903609</v>
      </c>
      <c r="O173" s="31">
        <f t="shared" si="44"/>
        <v>18534.422320077538</v>
      </c>
      <c r="P173" s="31">
        <f>IPMT($O$3/12, 1, COUNT($M173:$M$375), $O173, 0)</f>
        <v>-46.336055800193847</v>
      </c>
      <c r="Q173" s="31">
        <f t="shared" si="60"/>
        <v>-259.93518054884225</v>
      </c>
      <c r="R173" s="31"/>
      <c r="S173" s="31"/>
      <c r="AC173" s="30">
        <f t="shared" si="46"/>
        <v>46905</v>
      </c>
      <c r="AD173" s="28">
        <f t="shared" si="56"/>
        <v>158</v>
      </c>
      <c r="AE173" s="31">
        <f t="shared" si="57"/>
        <v>95009.891586598344</v>
      </c>
      <c r="AF173" s="31">
        <f t="shared" si="49"/>
        <v>-201.8960196215215</v>
      </c>
      <c r="AG173" s="31">
        <f t="shared" si="50"/>
        <v>-374.80581963909458</v>
      </c>
      <c r="AH173" s="31">
        <f t="shared" si="51"/>
        <v>-201.8960196215215</v>
      </c>
      <c r="AI173" s="31">
        <f t="shared" si="52"/>
        <v>0</v>
      </c>
    </row>
    <row r="174" spans="2:35">
      <c r="B174" s="30">
        <f t="shared" si="45"/>
        <v>46935</v>
      </c>
      <c r="C174" s="28">
        <f t="shared" si="53"/>
        <v>159</v>
      </c>
      <c r="D174" s="31">
        <f t="shared" si="54"/>
        <v>1711.7808847919844</v>
      </c>
      <c r="E174" s="31">
        <f t="shared" si="58"/>
        <v>190936.79542671412</v>
      </c>
      <c r="F174" s="31">
        <f>IPMT($E$3/12, 1, COUNT($C174:$C$375), $E174, 0)</f>
        <v>-1257.0005698925347</v>
      </c>
      <c r="G174" s="31">
        <f t="shared" si="55"/>
        <v>-454.78031489944965</v>
      </c>
      <c r="H174" s="31">
        <f t="shared" si="47"/>
        <v>-620.54458513682096</v>
      </c>
      <c r="I174" s="31">
        <f t="shared" si="48"/>
        <v>-636.45598475571376</v>
      </c>
      <c r="J174" s="31"/>
      <c r="K174" s="31"/>
      <c r="L174" s="31"/>
      <c r="M174" s="28">
        <f t="shared" si="61"/>
        <v>154</v>
      </c>
      <c r="N174" s="31">
        <f t="shared" si="59"/>
        <v>306.27123634903609</v>
      </c>
      <c r="O174" s="31">
        <f t="shared" si="44"/>
        <v>18274.487139528697</v>
      </c>
      <c r="P174" s="31">
        <f>IPMT($O$3/12, 1, COUNT($M174:$M$375), $O174, 0)</f>
        <v>-45.686217848821741</v>
      </c>
      <c r="Q174" s="31">
        <f t="shared" si="60"/>
        <v>-260.58501850021435</v>
      </c>
      <c r="R174" s="31"/>
      <c r="S174" s="31"/>
      <c r="AC174" s="30">
        <f t="shared" si="46"/>
        <v>46935</v>
      </c>
      <c r="AD174" s="28">
        <f t="shared" si="56"/>
        <v>159</v>
      </c>
      <c r="AE174" s="31">
        <f t="shared" si="57"/>
        <v>94635.085766959251</v>
      </c>
      <c r="AF174" s="31">
        <f t="shared" si="49"/>
        <v>-201.09955725478846</v>
      </c>
      <c r="AG174" s="31">
        <f t="shared" si="50"/>
        <v>-375.60228200582765</v>
      </c>
      <c r="AH174" s="31">
        <f t="shared" si="51"/>
        <v>-201.09955725478846</v>
      </c>
      <c r="AI174" s="31">
        <f t="shared" si="52"/>
        <v>0</v>
      </c>
    </row>
    <row r="175" spans="2:35">
      <c r="B175" s="30">
        <f t="shared" si="45"/>
        <v>46966</v>
      </c>
      <c r="C175" s="28">
        <f t="shared" si="53"/>
        <v>160</v>
      </c>
      <c r="D175" s="31">
        <f t="shared" si="54"/>
        <v>1711.7808847919844</v>
      </c>
      <c r="E175" s="31">
        <f t="shared" si="58"/>
        <v>190482.01511181466</v>
      </c>
      <c r="F175" s="31">
        <f>IPMT($E$3/12, 1, COUNT($C175:$C$375), $E175, 0)</f>
        <v>-1254.0065994861131</v>
      </c>
      <c r="G175" s="31">
        <f t="shared" si="55"/>
        <v>-457.77428530587122</v>
      </c>
      <c r="H175" s="31">
        <f t="shared" si="47"/>
        <v>-619.06654911339763</v>
      </c>
      <c r="I175" s="31">
        <f t="shared" si="48"/>
        <v>-634.94005037271552</v>
      </c>
      <c r="J175" s="31"/>
      <c r="K175" s="31"/>
      <c r="L175" s="31"/>
      <c r="M175" s="28">
        <f t="shared" si="61"/>
        <v>155</v>
      </c>
      <c r="N175" s="31">
        <f t="shared" si="59"/>
        <v>306.27123634903609</v>
      </c>
      <c r="O175" s="31">
        <f t="shared" si="44"/>
        <v>18013.902121028485</v>
      </c>
      <c r="P175" s="31">
        <f>IPMT($O$3/12, 1, COUNT($M175:$M$375), $O175, 0)</f>
        <v>-45.034755302571213</v>
      </c>
      <c r="Q175" s="31">
        <f t="shared" si="60"/>
        <v>-261.23648104646486</v>
      </c>
      <c r="R175" s="31"/>
      <c r="S175" s="31"/>
      <c r="AC175" s="30">
        <f t="shared" si="46"/>
        <v>46966</v>
      </c>
      <c r="AD175" s="28">
        <f t="shared" si="56"/>
        <v>160</v>
      </c>
      <c r="AE175" s="31">
        <f t="shared" si="57"/>
        <v>94259.483484953424</v>
      </c>
      <c r="AF175" s="31">
        <f t="shared" si="49"/>
        <v>-200.30140240552609</v>
      </c>
      <c r="AG175" s="31">
        <f t="shared" si="50"/>
        <v>-376.40043685508999</v>
      </c>
      <c r="AH175" s="31">
        <f t="shared" si="51"/>
        <v>-200.30140240552609</v>
      </c>
      <c r="AI175" s="31">
        <f t="shared" si="52"/>
        <v>0</v>
      </c>
    </row>
    <row r="176" spans="2:35">
      <c r="B176" s="30">
        <f t="shared" si="45"/>
        <v>46997</v>
      </c>
      <c r="C176" s="28">
        <f t="shared" si="53"/>
        <v>161</v>
      </c>
      <c r="D176" s="31">
        <f t="shared" si="54"/>
        <v>1711.7808847919844</v>
      </c>
      <c r="E176" s="31">
        <f t="shared" si="58"/>
        <v>190024.24082650879</v>
      </c>
      <c r="F176" s="31">
        <f>IPMT($E$3/12, 1, COUNT($C176:$C$375), $E176, 0)</f>
        <v>-1250.9929187745163</v>
      </c>
      <c r="G176" s="31">
        <f t="shared" si="55"/>
        <v>-460.78796601746808</v>
      </c>
      <c r="H176" s="31">
        <f t="shared" si="47"/>
        <v>-617.57878268615366</v>
      </c>
      <c r="I176" s="31">
        <f t="shared" si="48"/>
        <v>-633.41413608836262</v>
      </c>
      <c r="J176" s="31"/>
      <c r="K176" s="31"/>
      <c r="L176" s="31"/>
      <c r="M176" s="28">
        <f t="shared" si="61"/>
        <v>156</v>
      </c>
      <c r="N176" s="31">
        <f t="shared" si="59"/>
        <v>306.27123634903609</v>
      </c>
      <c r="O176" s="31">
        <f t="shared" si="44"/>
        <v>17752.66563998202</v>
      </c>
      <c r="P176" s="31">
        <f>IPMT($O$3/12, 1, COUNT($M176:$M$375), $O176, 0)</f>
        <v>-44.381664099955053</v>
      </c>
      <c r="Q176" s="31">
        <f t="shared" si="60"/>
        <v>-261.88957224908103</v>
      </c>
      <c r="R176" s="31"/>
      <c r="S176" s="31"/>
      <c r="AC176" s="30">
        <f t="shared" si="46"/>
        <v>46997</v>
      </c>
      <c r="AD176" s="28">
        <f t="shared" si="56"/>
        <v>161</v>
      </c>
      <c r="AE176" s="31">
        <f t="shared" si="57"/>
        <v>93883.083048098328</v>
      </c>
      <c r="AF176" s="31">
        <f t="shared" si="49"/>
        <v>-199.50155147720903</v>
      </c>
      <c r="AG176" s="31">
        <f t="shared" si="50"/>
        <v>-377.20028778340708</v>
      </c>
      <c r="AH176" s="31">
        <f t="shared" si="51"/>
        <v>-199.50155147720903</v>
      </c>
      <c r="AI176" s="31">
        <f t="shared" si="52"/>
        <v>0</v>
      </c>
    </row>
    <row r="177" spans="2:35">
      <c r="B177" s="30">
        <f t="shared" si="45"/>
        <v>47027</v>
      </c>
      <c r="C177" s="28">
        <f t="shared" si="53"/>
        <v>162</v>
      </c>
      <c r="D177" s="31">
        <f t="shared" si="54"/>
        <v>1711.7808847919844</v>
      </c>
      <c r="E177" s="31">
        <f t="shared" si="58"/>
        <v>189563.45286049132</v>
      </c>
      <c r="F177" s="31">
        <f>IPMT($E$3/12, 1, COUNT($C177:$C$375), $E177, 0)</f>
        <v>-1247.9593979982346</v>
      </c>
      <c r="G177" s="31">
        <f t="shared" si="55"/>
        <v>-463.82148679374973</v>
      </c>
      <c r="H177" s="31">
        <f t="shared" si="47"/>
        <v>-616.08122179659688</v>
      </c>
      <c r="I177" s="31">
        <f t="shared" si="48"/>
        <v>-631.87817620163776</v>
      </c>
      <c r="J177" s="31"/>
      <c r="K177" s="31"/>
      <c r="L177" s="31"/>
      <c r="M177" s="28">
        <f t="shared" si="61"/>
        <v>157</v>
      </c>
      <c r="N177" s="31">
        <f t="shared" si="59"/>
        <v>306.27123634903609</v>
      </c>
      <c r="O177" s="31">
        <f t="shared" si="44"/>
        <v>17490.776067732939</v>
      </c>
      <c r="P177" s="31">
        <f>IPMT($O$3/12, 1, COUNT($M177:$M$375), $O177, 0)</f>
        <v>-43.726940169332345</v>
      </c>
      <c r="Q177" s="31">
        <f t="shared" si="60"/>
        <v>-262.54429617970374</v>
      </c>
      <c r="R177" s="31"/>
      <c r="S177" s="31"/>
      <c r="AC177" s="30">
        <f t="shared" si="46"/>
        <v>47027</v>
      </c>
      <c r="AD177" s="28">
        <f t="shared" si="56"/>
        <v>162</v>
      </c>
      <c r="AE177" s="31">
        <f t="shared" si="57"/>
        <v>93505.882760314926</v>
      </c>
      <c r="AF177" s="31">
        <f t="shared" si="49"/>
        <v>-198.7000008656693</v>
      </c>
      <c r="AG177" s="31">
        <f t="shared" si="50"/>
        <v>-378.00183839494684</v>
      </c>
      <c r="AH177" s="31">
        <f t="shared" si="51"/>
        <v>-198.7000008656693</v>
      </c>
      <c r="AI177" s="31">
        <f t="shared" si="52"/>
        <v>0</v>
      </c>
    </row>
    <row r="178" spans="2:35">
      <c r="B178" s="30">
        <f t="shared" si="45"/>
        <v>47058</v>
      </c>
      <c r="C178" s="28">
        <f t="shared" si="53"/>
        <v>163</v>
      </c>
      <c r="D178" s="31">
        <f t="shared" si="54"/>
        <v>1711.7808847919844</v>
      </c>
      <c r="E178" s="31">
        <f t="shared" si="58"/>
        <v>189099.63137369757</v>
      </c>
      <c r="F178" s="31">
        <f>IPMT($E$3/12, 1, COUNT($C178:$C$375), $E178, 0)</f>
        <v>-1244.905906543509</v>
      </c>
      <c r="G178" s="31">
        <f t="shared" si="55"/>
        <v>-466.87497824847537</v>
      </c>
      <c r="H178" s="31">
        <f t="shared" si="47"/>
        <v>-614.57380196451709</v>
      </c>
      <c r="I178" s="31">
        <f t="shared" si="48"/>
        <v>-630.3321045789919</v>
      </c>
      <c r="J178" s="31"/>
      <c r="K178" s="31"/>
      <c r="L178" s="31"/>
      <c r="M178" s="28">
        <f t="shared" si="61"/>
        <v>158</v>
      </c>
      <c r="N178" s="31">
        <f t="shared" si="59"/>
        <v>306.27123634903609</v>
      </c>
      <c r="O178" s="31">
        <f t="shared" si="44"/>
        <v>17228.231771553234</v>
      </c>
      <c r="P178" s="31">
        <f>IPMT($O$3/12, 1, COUNT($M178:$M$375), $O178, 0)</f>
        <v>-43.070579428883086</v>
      </c>
      <c r="Q178" s="31">
        <f t="shared" si="60"/>
        <v>-263.20065692015299</v>
      </c>
      <c r="R178" s="31"/>
      <c r="S178" s="31"/>
      <c r="AC178" s="30">
        <f t="shared" si="46"/>
        <v>47058</v>
      </c>
      <c r="AD178" s="28">
        <f t="shared" si="56"/>
        <v>163</v>
      </c>
      <c r="AE178" s="31">
        <f t="shared" si="57"/>
        <v>93127.880921919976</v>
      </c>
      <c r="AF178" s="31">
        <f t="shared" si="49"/>
        <v>-197.89674695908002</v>
      </c>
      <c r="AG178" s="31">
        <f t="shared" si="50"/>
        <v>-378.80509230153609</v>
      </c>
      <c r="AH178" s="31">
        <f t="shared" si="51"/>
        <v>-197.89674695908002</v>
      </c>
      <c r="AI178" s="31">
        <f t="shared" si="52"/>
        <v>0</v>
      </c>
    </row>
    <row r="179" spans="2:35">
      <c r="B179" s="30">
        <f t="shared" si="45"/>
        <v>47088</v>
      </c>
      <c r="C179" s="28">
        <f t="shared" si="53"/>
        <v>164</v>
      </c>
      <c r="D179" s="31">
        <f t="shared" si="54"/>
        <v>1711.7808847919844</v>
      </c>
      <c r="E179" s="31">
        <f t="shared" si="58"/>
        <v>188632.75639544911</v>
      </c>
      <c r="F179" s="31">
        <f>IPMT($E$3/12, 1, COUNT($C179:$C$375), $E179, 0)</f>
        <v>-1241.8323129367066</v>
      </c>
      <c r="G179" s="31">
        <f t="shared" si="55"/>
        <v>-469.94857185527781</v>
      </c>
      <c r="H179" s="31">
        <f t="shared" si="47"/>
        <v>-613.05645828520949</v>
      </c>
      <c r="I179" s="31">
        <f t="shared" si="48"/>
        <v>-628.77585465149707</v>
      </c>
      <c r="J179" s="31"/>
      <c r="K179" s="31"/>
      <c r="L179" s="31"/>
      <c r="M179" s="28">
        <f t="shared" si="61"/>
        <v>159</v>
      </c>
      <c r="N179" s="31">
        <f t="shared" si="59"/>
        <v>306.27123634903609</v>
      </c>
      <c r="O179" s="31">
        <f t="shared" si="44"/>
        <v>16965.031114633082</v>
      </c>
      <c r="P179" s="31">
        <f>IPMT($O$3/12, 1, COUNT($M179:$M$375), $O179, 0)</f>
        <v>-42.412577786582709</v>
      </c>
      <c r="Q179" s="31">
        <f t="shared" si="60"/>
        <v>-263.8586585624534</v>
      </c>
      <c r="R179" s="31"/>
      <c r="S179" s="31"/>
      <c r="AC179" s="30">
        <f t="shared" si="46"/>
        <v>47088</v>
      </c>
      <c r="AD179" s="28">
        <f t="shared" si="56"/>
        <v>164</v>
      </c>
      <c r="AE179" s="31">
        <f t="shared" si="57"/>
        <v>92749.075829618436</v>
      </c>
      <c r="AF179" s="31">
        <f t="shared" si="49"/>
        <v>-197.09178613793927</v>
      </c>
      <c r="AG179" s="31">
        <f t="shared" si="50"/>
        <v>-379.61005312267685</v>
      </c>
      <c r="AH179" s="31">
        <f t="shared" si="51"/>
        <v>-197.09178613793929</v>
      </c>
      <c r="AI179" s="31">
        <f t="shared" si="52"/>
        <v>0</v>
      </c>
    </row>
    <row r="180" spans="2:35">
      <c r="B180" s="30">
        <f t="shared" si="45"/>
        <v>47119</v>
      </c>
      <c r="C180" s="28">
        <f t="shared" si="53"/>
        <v>165</v>
      </c>
      <c r="D180" s="31">
        <f t="shared" si="54"/>
        <v>1711.7808847919844</v>
      </c>
      <c r="E180" s="31">
        <f t="shared" si="58"/>
        <v>188162.80782359382</v>
      </c>
      <c r="F180" s="31">
        <f>IPMT($E$3/12, 1, COUNT($C180:$C$375), $E180, 0)</f>
        <v>-1238.7384848386594</v>
      </c>
      <c r="G180" s="31">
        <f t="shared" si="55"/>
        <v>-473.042399953325</v>
      </c>
      <c r="H180" s="31">
        <f t="shared" si="47"/>
        <v>-611.52912542667991</v>
      </c>
      <c r="I180" s="31">
        <f t="shared" si="48"/>
        <v>-627.20935941197945</v>
      </c>
      <c r="J180" s="31"/>
      <c r="K180" s="31"/>
      <c r="L180" s="31"/>
      <c r="M180" s="28">
        <f t="shared" si="61"/>
        <v>160</v>
      </c>
      <c r="N180" s="31">
        <f t="shared" si="59"/>
        <v>306.27123634903609</v>
      </c>
      <c r="O180" s="31">
        <f t="shared" si="44"/>
        <v>16701.172456070628</v>
      </c>
      <c r="P180" s="31">
        <f>IPMT($O$3/12, 1, COUNT($M180:$M$375), $O180, 0)</f>
        <v>-41.752931140176571</v>
      </c>
      <c r="Q180" s="31">
        <f t="shared" si="60"/>
        <v>-264.51830520885949</v>
      </c>
      <c r="R180" s="31"/>
      <c r="S180" s="31"/>
      <c r="AC180" s="30">
        <f t="shared" si="46"/>
        <v>47119</v>
      </c>
      <c r="AD180" s="28">
        <f t="shared" si="56"/>
        <v>165</v>
      </c>
      <c r="AE180" s="31">
        <f t="shared" si="57"/>
        <v>92369.465776495752</v>
      </c>
      <c r="AF180" s="31">
        <f t="shared" si="49"/>
        <v>-196.28511477505356</v>
      </c>
      <c r="AG180" s="31">
        <f t="shared" si="50"/>
        <v>-380.41672448556255</v>
      </c>
      <c r="AH180" s="31">
        <f t="shared" si="51"/>
        <v>-196.28511477505356</v>
      </c>
      <c r="AI180" s="31">
        <f t="shared" si="52"/>
        <v>0</v>
      </c>
    </row>
    <row r="181" spans="2:35">
      <c r="B181" s="30">
        <f t="shared" si="45"/>
        <v>47150</v>
      </c>
      <c r="C181" s="28">
        <f t="shared" si="53"/>
        <v>166</v>
      </c>
      <c r="D181" s="31">
        <f t="shared" si="54"/>
        <v>1711.7808847919844</v>
      </c>
      <c r="E181" s="31">
        <f t="shared" si="58"/>
        <v>187689.76542364049</v>
      </c>
      <c r="F181" s="31">
        <f>IPMT($E$3/12, 1, COUNT($C181:$C$375), $E181, 0)</f>
        <v>-1235.6242890389665</v>
      </c>
      <c r="G181" s="31">
        <f t="shared" si="55"/>
        <v>-476.15659575301788</v>
      </c>
      <c r="H181" s="31">
        <f t="shared" si="47"/>
        <v>-609.99173762683154</v>
      </c>
      <c r="I181" s="31">
        <f t="shared" si="48"/>
        <v>-625.63255141213494</v>
      </c>
      <c r="J181" s="31"/>
      <c r="K181" s="31"/>
      <c r="L181" s="31"/>
      <c r="M181" s="28">
        <f t="shared" si="61"/>
        <v>161</v>
      </c>
      <c r="N181" s="31">
        <f t="shared" si="59"/>
        <v>306.27123634903609</v>
      </c>
      <c r="O181" s="31">
        <f t="shared" si="44"/>
        <v>16436.65415086177</v>
      </c>
      <c r="P181" s="31">
        <f>IPMT($O$3/12, 1, COUNT($M181:$M$375), $O181, 0)</f>
        <v>-41.091635377154425</v>
      </c>
      <c r="Q181" s="31">
        <f t="shared" si="60"/>
        <v>-265.17960097188165</v>
      </c>
      <c r="R181" s="31"/>
      <c r="S181" s="31"/>
      <c r="AC181" s="30">
        <f t="shared" si="46"/>
        <v>47150</v>
      </c>
      <c r="AD181" s="28">
        <f t="shared" si="56"/>
        <v>166</v>
      </c>
      <c r="AE181" s="31">
        <f t="shared" si="57"/>
        <v>91989.049052010188</v>
      </c>
      <c r="AF181" s="31">
        <f t="shared" si="49"/>
        <v>-195.47672923552176</v>
      </c>
      <c r="AG181" s="31">
        <f t="shared" si="50"/>
        <v>-381.22511002509435</v>
      </c>
      <c r="AH181" s="31">
        <f t="shared" si="51"/>
        <v>-195.47672923552176</v>
      </c>
      <c r="AI181" s="31">
        <f t="shared" si="52"/>
        <v>0</v>
      </c>
    </row>
    <row r="182" spans="2:35">
      <c r="B182" s="30">
        <f t="shared" si="45"/>
        <v>47178</v>
      </c>
      <c r="C182" s="28">
        <f t="shared" si="53"/>
        <v>167</v>
      </c>
      <c r="D182" s="31">
        <f t="shared" si="54"/>
        <v>1711.7808847919844</v>
      </c>
      <c r="E182" s="31">
        <f t="shared" si="58"/>
        <v>187213.60882788748</v>
      </c>
      <c r="F182" s="31">
        <f>IPMT($E$3/12, 1, COUNT($C182:$C$375), $E182, 0)</f>
        <v>-1232.4895914502592</v>
      </c>
      <c r="G182" s="31">
        <f t="shared" si="55"/>
        <v>-479.29129334172512</v>
      </c>
      <c r="H182" s="31">
        <f t="shared" si="47"/>
        <v>-608.4442286906343</v>
      </c>
      <c r="I182" s="31">
        <f t="shared" si="48"/>
        <v>-624.04536275962494</v>
      </c>
      <c r="J182" s="31"/>
      <c r="K182" s="31"/>
      <c r="L182" s="31"/>
      <c r="M182" s="28">
        <f t="shared" si="61"/>
        <v>162</v>
      </c>
      <c r="N182" s="31">
        <f t="shared" si="59"/>
        <v>306.27123634903609</v>
      </c>
      <c r="O182" s="31">
        <f t="shared" si="44"/>
        <v>16171.474549889888</v>
      </c>
      <c r="P182" s="31">
        <f>IPMT($O$3/12, 1, COUNT($M182:$M$375), $O182, 0)</f>
        <v>-40.42868637472472</v>
      </c>
      <c r="Q182" s="31">
        <f t="shared" si="60"/>
        <v>-265.8425499743114</v>
      </c>
      <c r="R182" s="31"/>
      <c r="S182" s="31"/>
      <c r="AC182" s="30">
        <f t="shared" si="46"/>
        <v>47178</v>
      </c>
      <c r="AD182" s="28">
        <f t="shared" si="56"/>
        <v>167</v>
      </c>
      <c r="AE182" s="31">
        <f t="shared" si="57"/>
        <v>91607.823941985087</v>
      </c>
      <c r="AF182" s="31">
        <f t="shared" si="49"/>
        <v>-194.66662587671843</v>
      </c>
      <c r="AG182" s="31">
        <f t="shared" si="50"/>
        <v>-382.03521338389771</v>
      </c>
      <c r="AH182" s="31">
        <f t="shared" si="51"/>
        <v>-194.66662587671843</v>
      </c>
      <c r="AI182" s="31">
        <f t="shared" si="52"/>
        <v>0</v>
      </c>
    </row>
    <row r="183" spans="2:35">
      <c r="B183" s="30">
        <f t="shared" si="45"/>
        <v>47209</v>
      </c>
      <c r="C183" s="28">
        <f t="shared" si="53"/>
        <v>168</v>
      </c>
      <c r="D183" s="31">
        <f t="shared" si="54"/>
        <v>1711.7808847919844</v>
      </c>
      <c r="E183" s="31">
        <f t="shared" si="58"/>
        <v>186734.31753454576</v>
      </c>
      <c r="F183" s="31">
        <f>IPMT($E$3/12, 1, COUNT($C183:$C$375), $E183, 0)</f>
        <v>-1229.3342571024261</v>
      </c>
      <c r="G183" s="31">
        <f t="shared" si="55"/>
        <v>-482.44662768955823</v>
      </c>
      <c r="H183" s="31">
        <f t="shared" si="47"/>
        <v>-606.88653198727366</v>
      </c>
      <c r="I183" s="31">
        <f t="shared" si="48"/>
        <v>-622.44772511515248</v>
      </c>
      <c r="J183" s="31"/>
      <c r="K183" s="31"/>
      <c r="L183" s="31"/>
      <c r="M183" s="28">
        <f t="shared" si="61"/>
        <v>163</v>
      </c>
      <c r="N183" s="31">
        <f t="shared" si="59"/>
        <v>306.27123634903609</v>
      </c>
      <c r="O183" s="31">
        <f t="shared" si="44"/>
        <v>15905.631999915577</v>
      </c>
      <c r="P183" s="31">
        <f>IPMT($O$3/12, 1, COUNT($M183:$M$375), $O183, 0)</f>
        <v>-39.76407999978894</v>
      </c>
      <c r="Q183" s="31">
        <f t="shared" si="60"/>
        <v>-266.50715634924717</v>
      </c>
      <c r="R183" s="31"/>
      <c r="S183" s="31"/>
      <c r="AC183" s="30">
        <f t="shared" si="46"/>
        <v>47209</v>
      </c>
      <c r="AD183" s="28">
        <f t="shared" si="56"/>
        <v>168</v>
      </c>
      <c r="AE183" s="31">
        <f t="shared" si="57"/>
        <v>91225.788728601183</v>
      </c>
      <c r="AF183" s="31">
        <f t="shared" si="49"/>
        <v>-193.85480104827764</v>
      </c>
      <c r="AG183" s="31">
        <f t="shared" si="50"/>
        <v>-382.84703821233848</v>
      </c>
      <c r="AH183" s="31">
        <f t="shared" si="51"/>
        <v>-193.85480104827764</v>
      </c>
      <c r="AI183" s="31">
        <f t="shared" si="52"/>
        <v>0</v>
      </c>
    </row>
    <row r="184" spans="2:35">
      <c r="B184" s="30">
        <f t="shared" si="45"/>
        <v>47239</v>
      </c>
      <c r="C184" s="28">
        <f t="shared" si="53"/>
        <v>169</v>
      </c>
      <c r="D184" s="31">
        <f t="shared" si="54"/>
        <v>1711.7808847919844</v>
      </c>
      <c r="E184" s="31">
        <f t="shared" si="58"/>
        <v>186251.8709068562</v>
      </c>
      <c r="F184" s="31">
        <f>IPMT($E$3/12, 1, COUNT($C184:$C$375), $E184, 0)</f>
        <v>-1226.1581501368034</v>
      </c>
      <c r="G184" s="31">
        <f t="shared" si="55"/>
        <v>-485.62273465518092</v>
      </c>
      <c r="H184" s="31">
        <f t="shared" si="47"/>
        <v>-605.31858044728267</v>
      </c>
      <c r="I184" s="31">
        <f t="shared" si="48"/>
        <v>-620.83956968952077</v>
      </c>
      <c r="J184" s="31"/>
      <c r="K184" s="31"/>
      <c r="L184" s="31"/>
      <c r="M184" s="28">
        <f t="shared" si="61"/>
        <v>164</v>
      </c>
      <c r="N184" s="31">
        <f t="shared" si="59"/>
        <v>306.27123634903609</v>
      </c>
      <c r="O184" s="31">
        <f t="shared" ref="O184:O247" si="62">O183+Q183+R183</f>
        <v>15639.124843566329</v>
      </c>
      <c r="P184" s="31">
        <f>IPMT($O$3/12, 1, COUNT($M184:$M$375), $O184, 0)</f>
        <v>-39.097812108915825</v>
      </c>
      <c r="Q184" s="31">
        <f t="shared" si="60"/>
        <v>-267.17342424012026</v>
      </c>
      <c r="R184" s="31"/>
      <c r="S184" s="31"/>
      <c r="AC184" s="30">
        <f t="shared" si="46"/>
        <v>47239</v>
      </c>
      <c r="AD184" s="28">
        <f t="shared" si="56"/>
        <v>169</v>
      </c>
      <c r="AE184" s="31">
        <f t="shared" si="57"/>
        <v>90842.941690388849</v>
      </c>
      <c r="AF184" s="31">
        <f t="shared" si="49"/>
        <v>-193.04125109207644</v>
      </c>
      <c r="AG184" s="31">
        <f t="shared" si="50"/>
        <v>-383.66058816853968</v>
      </c>
      <c r="AH184" s="31">
        <f t="shared" si="51"/>
        <v>-193.04125109207644</v>
      </c>
      <c r="AI184" s="31">
        <f t="shared" si="52"/>
        <v>0</v>
      </c>
    </row>
    <row r="185" spans="2:35">
      <c r="B185" s="30">
        <f t="shared" si="45"/>
        <v>47270</v>
      </c>
      <c r="C185" s="28">
        <f t="shared" si="53"/>
        <v>170</v>
      </c>
      <c r="D185" s="31">
        <f t="shared" si="54"/>
        <v>1711.7808847919844</v>
      </c>
      <c r="E185" s="31">
        <f t="shared" si="58"/>
        <v>185766.24817220101</v>
      </c>
      <c r="F185" s="31">
        <f>IPMT($E$3/12, 1, COUNT($C185:$C$375), $E185, 0)</f>
        <v>-1222.9611338003233</v>
      </c>
      <c r="G185" s="31">
        <f t="shared" si="55"/>
        <v>-488.81975099166107</v>
      </c>
      <c r="H185" s="31">
        <f t="shared" si="47"/>
        <v>-603.74030655965328</v>
      </c>
      <c r="I185" s="31">
        <f t="shared" si="48"/>
        <v>-619.22082724067002</v>
      </c>
      <c r="J185" s="31"/>
      <c r="K185" s="31"/>
      <c r="L185" s="31"/>
      <c r="M185" s="28">
        <f t="shared" si="61"/>
        <v>165</v>
      </c>
      <c r="N185" s="31">
        <f t="shared" si="59"/>
        <v>306.27123634903609</v>
      </c>
      <c r="O185" s="31">
        <f t="shared" si="62"/>
        <v>15371.951419326209</v>
      </c>
      <c r="P185" s="31">
        <f>IPMT($O$3/12, 1, COUNT($M185:$M$375), $O185, 0)</f>
        <v>-38.429878548315521</v>
      </c>
      <c r="Q185" s="31">
        <f t="shared" si="60"/>
        <v>-267.84135780072057</v>
      </c>
      <c r="R185" s="31"/>
      <c r="S185" s="31"/>
      <c r="AC185" s="30">
        <f t="shared" si="46"/>
        <v>47270</v>
      </c>
      <c r="AD185" s="28">
        <f t="shared" si="56"/>
        <v>170</v>
      </c>
      <c r="AE185" s="31">
        <f t="shared" si="57"/>
        <v>90459.28110222031</v>
      </c>
      <c r="AF185" s="31">
        <f t="shared" si="49"/>
        <v>-192.22597234221831</v>
      </c>
      <c r="AG185" s="31">
        <f t="shared" si="50"/>
        <v>-384.4758669183978</v>
      </c>
      <c r="AH185" s="31">
        <f t="shared" si="51"/>
        <v>-192.22597234221831</v>
      </c>
      <c r="AI185" s="31">
        <f t="shared" si="52"/>
        <v>0</v>
      </c>
    </row>
    <row r="186" spans="2:35">
      <c r="B186" s="30">
        <f t="shared" si="45"/>
        <v>47300</v>
      </c>
      <c r="C186" s="28">
        <f t="shared" si="53"/>
        <v>171</v>
      </c>
      <c r="D186" s="31">
        <f t="shared" si="54"/>
        <v>1711.7808847919844</v>
      </c>
      <c r="E186" s="31">
        <f t="shared" si="58"/>
        <v>185277.42842120936</v>
      </c>
      <c r="F186" s="31">
        <f>IPMT($E$3/12, 1, COUNT($C186:$C$375), $E186, 0)</f>
        <v>-1219.7430704396284</v>
      </c>
      <c r="G186" s="31">
        <f t="shared" si="55"/>
        <v>-492.03781435235601</v>
      </c>
      <c r="H186" s="31">
        <f t="shared" si="47"/>
        <v>-602.15164236893042</v>
      </c>
      <c r="I186" s="31">
        <f t="shared" si="48"/>
        <v>-617.59142807069793</v>
      </c>
      <c r="J186" s="31"/>
      <c r="K186" s="31"/>
      <c r="L186" s="31"/>
      <c r="M186" s="28">
        <f t="shared" si="61"/>
        <v>166</v>
      </c>
      <c r="N186" s="31">
        <f t="shared" si="59"/>
        <v>306.27123634903609</v>
      </c>
      <c r="O186" s="31">
        <f t="shared" si="62"/>
        <v>15104.110061525489</v>
      </c>
      <c r="P186" s="31">
        <f>IPMT($O$3/12, 1, COUNT($M186:$M$375), $O186, 0)</f>
        <v>-37.760275153813716</v>
      </c>
      <c r="Q186" s="31">
        <f t="shared" si="60"/>
        <v>-268.51096119522236</v>
      </c>
      <c r="R186" s="31"/>
      <c r="S186" s="31"/>
      <c r="AC186" s="30">
        <f t="shared" si="46"/>
        <v>47300</v>
      </c>
      <c r="AD186" s="28">
        <f t="shared" si="56"/>
        <v>171</v>
      </c>
      <c r="AE186" s="31">
        <f t="shared" si="57"/>
        <v>90074.805235301916</v>
      </c>
      <c r="AF186" s="31">
        <f t="shared" si="49"/>
        <v>-191.4089611250167</v>
      </c>
      <c r="AG186" s="31">
        <f t="shared" si="50"/>
        <v>-385.29287813559938</v>
      </c>
      <c r="AH186" s="31">
        <f t="shared" si="51"/>
        <v>-191.4089611250167</v>
      </c>
      <c r="AI186" s="31">
        <f t="shared" si="52"/>
        <v>0</v>
      </c>
    </row>
    <row r="187" spans="2:35">
      <c r="B187" s="30">
        <f t="shared" si="45"/>
        <v>47331</v>
      </c>
      <c r="C187" s="28">
        <f t="shared" si="53"/>
        <v>172</v>
      </c>
      <c r="D187" s="31">
        <f t="shared" si="54"/>
        <v>1711.7808847919844</v>
      </c>
      <c r="E187" s="31">
        <f t="shared" si="58"/>
        <v>184785.39060685699</v>
      </c>
      <c r="F187" s="31">
        <f>IPMT($E$3/12, 1, COUNT($C187:$C$375), $E187, 0)</f>
        <v>-1216.5038214951419</v>
      </c>
      <c r="G187" s="31">
        <f t="shared" si="55"/>
        <v>-495.27706329684247</v>
      </c>
      <c r="H187" s="31">
        <f t="shared" si="47"/>
        <v>-600.55251947228521</v>
      </c>
      <c r="I187" s="31">
        <f t="shared" si="48"/>
        <v>-615.95130202285668</v>
      </c>
      <c r="J187" s="31"/>
      <c r="K187" s="31"/>
      <c r="L187" s="31"/>
      <c r="M187" s="28">
        <f t="shared" si="61"/>
        <v>167</v>
      </c>
      <c r="N187" s="31">
        <f t="shared" si="59"/>
        <v>306.27123634903609</v>
      </c>
      <c r="O187" s="31">
        <f t="shared" si="62"/>
        <v>14835.599100330266</v>
      </c>
      <c r="P187" s="31">
        <f>IPMT($O$3/12, 1, COUNT($M187:$M$375), $O187, 0)</f>
        <v>-37.088997750825669</v>
      </c>
      <c r="Q187" s="31">
        <f t="shared" si="60"/>
        <v>-269.1822385982104</v>
      </c>
      <c r="R187" s="31"/>
      <c r="S187" s="31"/>
      <c r="AC187" s="30">
        <f t="shared" si="46"/>
        <v>47331</v>
      </c>
      <c r="AD187" s="28">
        <f t="shared" si="56"/>
        <v>172</v>
      </c>
      <c r="AE187" s="31">
        <f t="shared" si="57"/>
        <v>89689.512357166313</v>
      </c>
      <c r="AF187" s="31">
        <f t="shared" si="49"/>
        <v>-190.59021375897854</v>
      </c>
      <c r="AG187" s="31">
        <f t="shared" si="50"/>
        <v>-386.1116255016376</v>
      </c>
      <c r="AH187" s="31">
        <f t="shared" si="51"/>
        <v>-190.59021375897854</v>
      </c>
      <c r="AI187" s="31">
        <f t="shared" si="52"/>
        <v>0</v>
      </c>
    </row>
    <row r="188" spans="2:35">
      <c r="B188" s="30">
        <f t="shared" si="45"/>
        <v>47362</v>
      </c>
      <c r="C188" s="28">
        <f t="shared" si="53"/>
        <v>173</v>
      </c>
      <c r="D188" s="31">
        <f t="shared" si="54"/>
        <v>1711.7808847919844</v>
      </c>
      <c r="E188" s="31">
        <f t="shared" si="58"/>
        <v>184290.11354356015</v>
      </c>
      <c r="F188" s="31">
        <f>IPMT($E$3/12, 1, COUNT($C188:$C$375), $E188, 0)</f>
        <v>-1213.2432474951042</v>
      </c>
      <c r="G188" s="31">
        <f t="shared" si="55"/>
        <v>-498.53763729688012</v>
      </c>
      <c r="H188" s="31">
        <f t="shared" si="47"/>
        <v>-598.94286901657051</v>
      </c>
      <c r="I188" s="31">
        <f t="shared" si="48"/>
        <v>-614.30037847853373</v>
      </c>
      <c r="J188" s="31"/>
      <c r="K188" s="31"/>
      <c r="L188" s="31"/>
      <c r="M188" s="28">
        <f t="shared" si="61"/>
        <v>168</v>
      </c>
      <c r="N188" s="31">
        <f t="shared" si="59"/>
        <v>306.27123634903609</v>
      </c>
      <c r="O188" s="31">
        <f t="shared" si="62"/>
        <v>14566.416861732056</v>
      </c>
      <c r="P188" s="31">
        <f>IPMT($O$3/12, 1, COUNT($M188:$M$375), $O188, 0)</f>
        <v>-36.416042154330142</v>
      </c>
      <c r="Q188" s="31">
        <f t="shared" si="60"/>
        <v>-269.85519419470597</v>
      </c>
      <c r="R188" s="31"/>
      <c r="S188" s="31"/>
      <c r="AC188" s="30">
        <f t="shared" si="46"/>
        <v>47362</v>
      </c>
      <c r="AD188" s="28">
        <f t="shared" si="56"/>
        <v>173</v>
      </c>
      <c r="AE188" s="31">
        <f t="shared" si="57"/>
        <v>89303.400731664675</v>
      </c>
      <c r="AF188" s="31">
        <f t="shared" si="49"/>
        <v>-189.76972655478755</v>
      </c>
      <c r="AG188" s="31">
        <f t="shared" si="50"/>
        <v>-386.93211270582856</v>
      </c>
      <c r="AH188" s="31">
        <f t="shared" si="51"/>
        <v>-189.76972655478755</v>
      </c>
      <c r="AI188" s="31">
        <f t="shared" si="52"/>
        <v>0</v>
      </c>
    </row>
    <row r="189" spans="2:35">
      <c r="B189" s="30">
        <f t="shared" si="45"/>
        <v>47392</v>
      </c>
      <c r="C189" s="28">
        <f t="shared" si="53"/>
        <v>174</v>
      </c>
      <c r="D189" s="31">
        <f t="shared" si="54"/>
        <v>1711.7808847919844</v>
      </c>
      <c r="E189" s="31">
        <f t="shared" si="58"/>
        <v>183791.57590626326</v>
      </c>
      <c r="F189" s="31">
        <f>IPMT($E$3/12, 1, COUNT($C189:$C$375), $E189, 0)</f>
        <v>-1209.9612080495665</v>
      </c>
      <c r="G189" s="31">
        <f t="shared" si="55"/>
        <v>-501.81967674241787</v>
      </c>
      <c r="H189" s="31">
        <f t="shared" si="47"/>
        <v>-597.32262169535556</v>
      </c>
      <c r="I189" s="31">
        <f t="shared" si="48"/>
        <v>-612.63858635421093</v>
      </c>
      <c r="J189" s="31"/>
      <c r="K189" s="31"/>
      <c r="L189" s="31"/>
      <c r="M189" s="28">
        <f t="shared" si="61"/>
        <v>169</v>
      </c>
      <c r="N189" s="31">
        <f t="shared" si="59"/>
        <v>306.27123634903609</v>
      </c>
      <c r="O189" s="31">
        <f t="shared" si="62"/>
        <v>14296.561667537349</v>
      </c>
      <c r="P189" s="31">
        <f>IPMT($O$3/12, 1, COUNT($M189:$M$375), $O189, 0)</f>
        <v>-35.741404168843374</v>
      </c>
      <c r="Q189" s="31">
        <f t="shared" si="60"/>
        <v>-270.52983218019273</v>
      </c>
      <c r="R189" s="31"/>
      <c r="S189" s="31"/>
      <c r="AC189" s="30">
        <f t="shared" si="46"/>
        <v>47392</v>
      </c>
      <c r="AD189" s="28">
        <f t="shared" si="56"/>
        <v>174</v>
      </c>
      <c r="AE189" s="31">
        <f t="shared" si="57"/>
        <v>88916.468618958839</v>
      </c>
      <c r="AF189" s="31">
        <f t="shared" si="49"/>
        <v>-188.94749581528774</v>
      </c>
      <c r="AG189" s="31">
        <f t="shared" si="50"/>
        <v>-387.75434344532835</v>
      </c>
      <c r="AH189" s="31">
        <f t="shared" si="51"/>
        <v>-188.94749581528774</v>
      </c>
      <c r="AI189" s="31">
        <f t="shared" si="52"/>
        <v>0</v>
      </c>
    </row>
    <row r="190" spans="2:35">
      <c r="B190" s="30">
        <f t="shared" si="45"/>
        <v>47423</v>
      </c>
      <c r="C190" s="28">
        <f t="shared" si="53"/>
        <v>175</v>
      </c>
      <c r="D190" s="31">
        <f t="shared" si="54"/>
        <v>1711.7808847919844</v>
      </c>
      <c r="E190" s="31">
        <f t="shared" si="58"/>
        <v>183289.75622952083</v>
      </c>
      <c r="F190" s="31">
        <f>IPMT($E$3/12, 1, COUNT($C190:$C$375), $E190, 0)</f>
        <v>-1206.6575618443455</v>
      </c>
      <c r="G190" s="31">
        <f t="shared" si="55"/>
        <v>-505.12332294763883</v>
      </c>
      <c r="H190" s="31">
        <f t="shared" si="47"/>
        <v>-595.69170774594272</v>
      </c>
      <c r="I190" s="31">
        <f t="shared" si="48"/>
        <v>-610.96585409840281</v>
      </c>
      <c r="J190" s="31"/>
      <c r="K190" s="31"/>
      <c r="L190" s="31"/>
      <c r="M190" s="28">
        <f t="shared" si="61"/>
        <v>170</v>
      </c>
      <c r="N190" s="31">
        <f t="shared" si="59"/>
        <v>306.27123634903609</v>
      </c>
      <c r="O190" s="31">
        <f t="shared" si="62"/>
        <v>14026.031835357157</v>
      </c>
      <c r="P190" s="31">
        <f>IPMT($O$3/12, 1, COUNT($M190:$M$375), $O190, 0)</f>
        <v>-35.065079588392891</v>
      </c>
      <c r="Q190" s="31">
        <f t="shared" si="60"/>
        <v>-271.20615676064318</v>
      </c>
      <c r="R190" s="31"/>
      <c r="S190" s="31"/>
      <c r="AC190" s="30">
        <f t="shared" si="46"/>
        <v>47423</v>
      </c>
      <c r="AD190" s="28">
        <f t="shared" si="56"/>
        <v>175</v>
      </c>
      <c r="AE190" s="31">
        <f t="shared" si="57"/>
        <v>88528.714275513514</v>
      </c>
      <c r="AF190" s="31">
        <f t="shared" si="49"/>
        <v>-188.12351783546637</v>
      </c>
      <c r="AG190" s="31">
        <f t="shared" si="50"/>
        <v>-388.57832142514974</v>
      </c>
      <c r="AH190" s="31">
        <f t="shared" si="51"/>
        <v>-188.12351783546637</v>
      </c>
      <c r="AI190" s="31">
        <f t="shared" si="52"/>
        <v>0</v>
      </c>
    </row>
    <row r="191" spans="2:35">
      <c r="B191" s="30">
        <f t="shared" si="45"/>
        <v>47453</v>
      </c>
      <c r="C191" s="28">
        <f t="shared" si="53"/>
        <v>176</v>
      </c>
      <c r="D191" s="31">
        <f t="shared" si="54"/>
        <v>1711.7808847919844</v>
      </c>
      <c r="E191" s="31">
        <f t="shared" si="58"/>
        <v>182784.63290657318</v>
      </c>
      <c r="F191" s="31">
        <f>IPMT($E$3/12, 1, COUNT($C191:$C$375), $E191, 0)</f>
        <v>-1203.3321666349402</v>
      </c>
      <c r="G191" s="31">
        <f t="shared" si="55"/>
        <v>-508.44871815704414</v>
      </c>
      <c r="H191" s="31">
        <f t="shared" si="47"/>
        <v>-594.05005694636293</v>
      </c>
      <c r="I191" s="31">
        <f t="shared" si="48"/>
        <v>-609.28210968857729</v>
      </c>
      <c r="J191" s="31"/>
      <c r="K191" s="31"/>
      <c r="L191" s="31"/>
      <c r="M191" s="28">
        <f t="shared" si="61"/>
        <v>171</v>
      </c>
      <c r="N191" s="31">
        <f t="shared" si="59"/>
        <v>306.27123634903609</v>
      </c>
      <c r="O191" s="31">
        <f t="shared" si="62"/>
        <v>13754.825678596513</v>
      </c>
      <c r="P191" s="31">
        <f>IPMT($O$3/12, 1, COUNT($M191:$M$375), $O191, 0)</f>
        <v>-34.387064196491281</v>
      </c>
      <c r="Q191" s="31">
        <f t="shared" si="60"/>
        <v>-271.88417215254481</v>
      </c>
      <c r="R191" s="31"/>
      <c r="S191" s="31"/>
      <c r="AC191" s="30">
        <f t="shared" si="46"/>
        <v>47453</v>
      </c>
      <c r="AD191" s="28">
        <f t="shared" si="56"/>
        <v>176</v>
      </c>
      <c r="AE191" s="31">
        <f t="shared" si="57"/>
        <v>88140.135954088357</v>
      </c>
      <c r="AF191" s="31">
        <f t="shared" si="49"/>
        <v>-187.2977889024379</v>
      </c>
      <c r="AG191" s="31">
        <f t="shared" si="50"/>
        <v>-389.40405035817821</v>
      </c>
      <c r="AH191" s="31">
        <f t="shared" si="51"/>
        <v>-187.2977889024379</v>
      </c>
      <c r="AI191" s="31">
        <f t="shared" si="52"/>
        <v>0</v>
      </c>
    </row>
    <row r="192" spans="2:35">
      <c r="B192" s="30">
        <f t="shared" si="45"/>
        <v>47484</v>
      </c>
      <c r="C192" s="28">
        <f t="shared" si="53"/>
        <v>177</v>
      </c>
      <c r="D192" s="31">
        <f t="shared" si="54"/>
        <v>1711.7808847919844</v>
      </c>
      <c r="E192" s="31">
        <f t="shared" si="58"/>
        <v>182276.18418841614</v>
      </c>
      <c r="F192" s="31">
        <f>IPMT($E$3/12, 1, COUNT($C192:$C$375), $E192, 0)</f>
        <v>-1199.9848792404064</v>
      </c>
      <c r="G192" s="31">
        <f t="shared" si="55"/>
        <v>-511.79600555157799</v>
      </c>
      <c r="H192" s="31">
        <f t="shared" si="47"/>
        <v>-592.39759861235245</v>
      </c>
      <c r="I192" s="31">
        <f t="shared" si="48"/>
        <v>-607.58728062805392</v>
      </c>
      <c r="J192" s="31"/>
      <c r="K192" s="31"/>
      <c r="L192" s="31"/>
      <c r="M192" s="28">
        <f t="shared" si="61"/>
        <v>172</v>
      </c>
      <c r="N192" s="31">
        <f t="shared" si="59"/>
        <v>306.27123634903609</v>
      </c>
      <c r="O192" s="31">
        <f t="shared" si="62"/>
        <v>13482.941506443969</v>
      </c>
      <c r="P192" s="31">
        <f>IPMT($O$3/12, 1, COUNT($M192:$M$375), $O192, 0)</f>
        <v>-33.707353766109925</v>
      </c>
      <c r="Q192" s="31">
        <f t="shared" si="60"/>
        <v>-272.56388258292617</v>
      </c>
      <c r="R192" s="31"/>
      <c r="S192" s="31"/>
      <c r="AC192" s="30">
        <f t="shared" si="46"/>
        <v>47484</v>
      </c>
      <c r="AD192" s="28">
        <f t="shared" si="56"/>
        <v>177</v>
      </c>
      <c r="AE192" s="31">
        <f t="shared" si="57"/>
        <v>87750.731903730179</v>
      </c>
      <c r="AF192" s="31">
        <f t="shared" si="49"/>
        <v>-186.47030529542675</v>
      </c>
      <c r="AG192" s="31">
        <f t="shared" si="50"/>
        <v>-390.23153396518933</v>
      </c>
      <c r="AH192" s="31">
        <f t="shared" si="51"/>
        <v>-186.47030529542675</v>
      </c>
      <c r="AI192" s="31">
        <f t="shared" si="52"/>
        <v>0</v>
      </c>
    </row>
    <row r="193" spans="2:35">
      <c r="B193" s="30">
        <f t="shared" si="45"/>
        <v>47515</v>
      </c>
      <c r="C193" s="28">
        <f t="shared" si="53"/>
        <v>178</v>
      </c>
      <c r="D193" s="31">
        <f t="shared" si="54"/>
        <v>1711.7808847919844</v>
      </c>
      <c r="E193" s="31">
        <f t="shared" si="58"/>
        <v>181764.38818286455</v>
      </c>
      <c r="F193" s="31">
        <f>IPMT($E$3/12, 1, COUNT($C193:$C$375), $E193, 0)</f>
        <v>-1196.6155555371918</v>
      </c>
      <c r="G193" s="31">
        <f t="shared" si="55"/>
        <v>-515.1653292547926</v>
      </c>
      <c r="H193" s="31">
        <f t="shared" si="47"/>
        <v>-590.73426159430983</v>
      </c>
      <c r="I193" s="31">
        <f t="shared" si="48"/>
        <v>-605.88129394288194</v>
      </c>
      <c r="J193" s="31"/>
      <c r="K193" s="31"/>
      <c r="L193" s="31"/>
      <c r="M193" s="28">
        <f t="shared" si="61"/>
        <v>173</v>
      </c>
      <c r="N193" s="31">
        <f t="shared" si="59"/>
        <v>306.27123634903609</v>
      </c>
      <c r="O193" s="31">
        <f t="shared" si="62"/>
        <v>13210.377623861043</v>
      </c>
      <c r="P193" s="31">
        <f>IPMT($O$3/12, 1, COUNT($M193:$M$375), $O193, 0)</f>
        <v>-33.025944059652609</v>
      </c>
      <c r="Q193" s="31">
        <f t="shared" si="60"/>
        <v>-273.24529228938349</v>
      </c>
      <c r="R193" s="31"/>
      <c r="S193" s="31"/>
      <c r="AC193" s="30">
        <f t="shared" si="46"/>
        <v>47515</v>
      </c>
      <c r="AD193" s="28">
        <f t="shared" si="56"/>
        <v>178</v>
      </c>
      <c r="AE193" s="31">
        <f t="shared" si="57"/>
        <v>87360.500369764995</v>
      </c>
      <c r="AF193" s="31">
        <f t="shared" si="49"/>
        <v>-185.64106328575079</v>
      </c>
      <c r="AG193" s="31">
        <f t="shared" si="50"/>
        <v>-391.06077597486535</v>
      </c>
      <c r="AH193" s="31">
        <f t="shared" si="51"/>
        <v>-185.64106328575079</v>
      </c>
      <c r="AI193" s="31">
        <f t="shared" si="52"/>
        <v>0</v>
      </c>
    </row>
    <row r="194" spans="2:35">
      <c r="B194" s="30">
        <f t="shared" si="45"/>
        <v>47543</v>
      </c>
      <c r="C194" s="28">
        <f t="shared" si="53"/>
        <v>179</v>
      </c>
      <c r="D194" s="31">
        <f t="shared" si="54"/>
        <v>1711.7808847919844</v>
      </c>
      <c r="E194" s="31">
        <f t="shared" si="58"/>
        <v>181249.22285360977</v>
      </c>
      <c r="F194" s="31">
        <f>IPMT($E$3/12, 1, COUNT($C194:$C$375), $E194, 0)</f>
        <v>-1193.2240504529309</v>
      </c>
      <c r="G194" s="31">
        <f t="shared" si="55"/>
        <v>-518.55683433905347</v>
      </c>
      <c r="H194" s="31">
        <f t="shared" si="47"/>
        <v>-589.05997427423165</v>
      </c>
      <c r="I194" s="31">
        <f t="shared" si="48"/>
        <v>-604.16407617869925</v>
      </c>
      <c r="J194" s="31"/>
      <c r="K194" s="31"/>
      <c r="L194" s="31"/>
      <c r="M194" s="28">
        <f t="shared" si="61"/>
        <v>174</v>
      </c>
      <c r="N194" s="31">
        <f t="shared" si="59"/>
        <v>306.27123634903609</v>
      </c>
      <c r="O194" s="31">
        <f t="shared" si="62"/>
        <v>12937.13233157166</v>
      </c>
      <c r="P194" s="31">
        <f>IPMT($O$3/12, 1, COUNT($M194:$M$375), $O194, 0)</f>
        <v>-32.342830828929152</v>
      </c>
      <c r="Q194" s="31">
        <f t="shared" si="60"/>
        <v>-273.92840552010694</v>
      </c>
      <c r="R194" s="31"/>
      <c r="S194" s="31"/>
      <c r="AC194" s="30">
        <f t="shared" si="46"/>
        <v>47543</v>
      </c>
      <c r="AD194" s="28">
        <f t="shared" si="56"/>
        <v>179</v>
      </c>
      <c r="AE194" s="31">
        <f t="shared" si="57"/>
        <v>86969.439593790128</v>
      </c>
      <c r="AF194" s="31">
        <f t="shared" si="49"/>
        <v>-184.81005913680417</v>
      </c>
      <c r="AG194" s="31">
        <f t="shared" si="50"/>
        <v>-391.89178012381194</v>
      </c>
      <c r="AH194" s="31">
        <f t="shared" si="51"/>
        <v>-184.81005913680417</v>
      </c>
      <c r="AI194" s="31">
        <f t="shared" si="52"/>
        <v>0</v>
      </c>
    </row>
    <row r="195" spans="2:35">
      <c r="B195" s="30">
        <f t="shared" si="45"/>
        <v>47574</v>
      </c>
      <c r="C195" s="28">
        <f t="shared" si="53"/>
        <v>180</v>
      </c>
      <c r="D195" s="31">
        <f t="shared" si="54"/>
        <v>1711.7808847919844</v>
      </c>
      <c r="E195" s="31">
        <f t="shared" si="58"/>
        <v>180730.66601927072</v>
      </c>
      <c r="F195" s="31">
        <f>IPMT($E$3/12, 1, COUNT($C195:$C$375), $E195, 0)</f>
        <v>-1189.810217960199</v>
      </c>
      <c r="G195" s="31">
        <f t="shared" si="55"/>
        <v>-521.97066683178537</v>
      </c>
      <c r="H195" s="31">
        <f t="shared" si="47"/>
        <v>-587.37466456262985</v>
      </c>
      <c r="I195" s="31">
        <f t="shared" si="48"/>
        <v>-602.43555339756915</v>
      </c>
      <c r="J195" s="31"/>
      <c r="K195" s="31"/>
      <c r="L195" s="31"/>
      <c r="M195" s="28">
        <f t="shared" si="61"/>
        <v>175</v>
      </c>
      <c r="N195" s="31">
        <f t="shared" si="59"/>
        <v>306.27123634903609</v>
      </c>
      <c r="O195" s="31">
        <f t="shared" si="62"/>
        <v>12663.203926051552</v>
      </c>
      <c r="P195" s="31">
        <f>IPMT($O$3/12, 1, COUNT($M195:$M$375), $O195, 0)</f>
        <v>-31.658009815128885</v>
      </c>
      <c r="Q195" s="31">
        <f t="shared" si="60"/>
        <v>-274.61322653390721</v>
      </c>
      <c r="R195" s="31"/>
      <c r="S195" s="31"/>
      <c r="AC195" s="30">
        <f t="shared" si="46"/>
        <v>47574</v>
      </c>
      <c r="AD195" s="28">
        <f t="shared" si="56"/>
        <v>180</v>
      </c>
      <c r="AE195" s="31">
        <f t="shared" si="57"/>
        <v>86577.547813666315</v>
      </c>
      <c r="AF195" s="31">
        <f t="shared" si="49"/>
        <v>-183.97728910404109</v>
      </c>
      <c r="AG195" s="31">
        <f t="shared" si="50"/>
        <v>-392.72455015657499</v>
      </c>
      <c r="AH195" s="31">
        <f t="shared" si="51"/>
        <v>-183.97728910404109</v>
      </c>
      <c r="AI195" s="31">
        <f t="shared" si="52"/>
        <v>0</v>
      </c>
    </row>
    <row r="196" spans="2:35">
      <c r="B196" s="30">
        <f t="shared" si="45"/>
        <v>47604</v>
      </c>
      <c r="C196" s="28">
        <f t="shared" si="53"/>
        <v>181</v>
      </c>
      <c r="D196" s="31">
        <f t="shared" si="54"/>
        <v>1711.7808847919844</v>
      </c>
      <c r="E196" s="31">
        <f t="shared" si="58"/>
        <v>180208.69535243892</v>
      </c>
      <c r="F196" s="31">
        <f>IPMT($E$3/12, 1, COUNT($C196:$C$375), $E196, 0)</f>
        <v>-1186.3739110702229</v>
      </c>
      <c r="G196" s="31">
        <f t="shared" si="55"/>
        <v>-525.40697372176146</v>
      </c>
      <c r="H196" s="31">
        <f t="shared" si="47"/>
        <v>-585.67825989542655</v>
      </c>
      <c r="I196" s="31">
        <f t="shared" si="48"/>
        <v>-600.69565117479635</v>
      </c>
      <c r="J196" s="31"/>
      <c r="K196" s="31"/>
      <c r="L196" s="31"/>
      <c r="M196" s="28">
        <f t="shared" si="61"/>
        <v>176</v>
      </c>
      <c r="N196" s="31">
        <f t="shared" si="59"/>
        <v>306.27123634903609</v>
      </c>
      <c r="O196" s="31">
        <f t="shared" si="62"/>
        <v>12388.590699517645</v>
      </c>
      <c r="P196" s="31">
        <f>IPMT($O$3/12, 1, COUNT($M196:$M$375), $O196, 0)</f>
        <v>-30.971476748794114</v>
      </c>
      <c r="Q196" s="31">
        <f t="shared" si="60"/>
        <v>-275.299759600242</v>
      </c>
      <c r="R196" s="31"/>
      <c r="S196" s="31"/>
      <c r="AC196" s="30">
        <f t="shared" si="46"/>
        <v>47604</v>
      </c>
      <c r="AD196" s="28">
        <f t="shared" si="56"/>
        <v>181</v>
      </c>
      <c r="AE196" s="31">
        <f t="shared" si="57"/>
        <v>86184.823263509737</v>
      </c>
      <c r="AF196" s="31">
        <f t="shared" si="49"/>
        <v>-183.14274943495835</v>
      </c>
      <c r="AG196" s="31">
        <f t="shared" si="50"/>
        <v>-393.55908982565779</v>
      </c>
      <c r="AH196" s="31">
        <f t="shared" si="51"/>
        <v>-183.14274943495835</v>
      </c>
      <c r="AI196" s="31">
        <f t="shared" si="52"/>
        <v>0</v>
      </c>
    </row>
    <row r="197" spans="2:35">
      <c r="B197" s="30">
        <f t="shared" si="45"/>
        <v>47635</v>
      </c>
      <c r="C197" s="28">
        <f t="shared" si="53"/>
        <v>182</v>
      </c>
      <c r="D197" s="31">
        <f t="shared" si="54"/>
        <v>1711.7808847919844</v>
      </c>
      <c r="E197" s="31">
        <f t="shared" si="58"/>
        <v>179683.28837871717</v>
      </c>
      <c r="F197" s="31">
        <f>IPMT($E$3/12, 1, COUNT($C197:$C$375), $E197, 0)</f>
        <v>-1182.9149818265548</v>
      </c>
      <c r="G197" s="31">
        <f t="shared" si="55"/>
        <v>-528.86590296542954</v>
      </c>
      <c r="H197" s="31">
        <f t="shared" si="47"/>
        <v>-583.97068723083089</v>
      </c>
      <c r="I197" s="31">
        <f t="shared" si="48"/>
        <v>-598.94429459572393</v>
      </c>
      <c r="J197" s="31"/>
      <c r="K197" s="31"/>
      <c r="L197" s="31"/>
      <c r="M197" s="28">
        <f t="shared" si="61"/>
        <v>177</v>
      </c>
      <c r="N197" s="31">
        <f t="shared" si="59"/>
        <v>306.27123634903609</v>
      </c>
      <c r="O197" s="31">
        <f t="shared" si="62"/>
        <v>12113.290939917402</v>
      </c>
      <c r="P197" s="31">
        <f>IPMT($O$3/12, 1, COUNT($M197:$M$375), $O197, 0)</f>
        <v>-30.283227349793506</v>
      </c>
      <c r="Q197" s="31">
        <f t="shared" si="60"/>
        <v>-275.9880089992426</v>
      </c>
      <c r="R197" s="31"/>
      <c r="S197" s="31"/>
      <c r="AC197" s="30">
        <f t="shared" si="46"/>
        <v>47635</v>
      </c>
      <c r="AD197" s="28">
        <f t="shared" si="56"/>
        <v>182</v>
      </c>
      <c r="AE197" s="31">
        <f t="shared" si="57"/>
        <v>85791.264173684074</v>
      </c>
      <c r="AF197" s="31">
        <f t="shared" si="49"/>
        <v>-182.30643636907882</v>
      </c>
      <c r="AG197" s="31">
        <f t="shared" si="50"/>
        <v>-394.39540289153729</v>
      </c>
      <c r="AH197" s="31">
        <f t="shared" si="51"/>
        <v>-182.30643636907882</v>
      </c>
      <c r="AI197" s="31">
        <f t="shared" si="52"/>
        <v>0</v>
      </c>
    </row>
    <row r="198" spans="2:35">
      <c r="B198" s="30">
        <f t="shared" si="45"/>
        <v>47665</v>
      </c>
      <c r="C198" s="28">
        <f t="shared" si="53"/>
        <v>183</v>
      </c>
      <c r="D198" s="31">
        <f t="shared" si="54"/>
        <v>1711.7808847919844</v>
      </c>
      <c r="E198" s="31">
        <f t="shared" si="58"/>
        <v>179154.42247575175</v>
      </c>
      <c r="F198" s="31">
        <f>IPMT($E$3/12, 1, COUNT($C198:$C$375), $E198, 0)</f>
        <v>-1179.4332812986991</v>
      </c>
      <c r="G198" s="31">
        <f t="shared" si="55"/>
        <v>-532.34760349328531</v>
      </c>
      <c r="H198" s="31">
        <f t="shared" si="47"/>
        <v>-582.25187304619317</v>
      </c>
      <c r="I198" s="31">
        <f t="shared" si="48"/>
        <v>-597.18140825250589</v>
      </c>
      <c r="J198" s="31"/>
      <c r="K198" s="31"/>
      <c r="L198" s="31"/>
      <c r="M198" s="28">
        <f t="shared" si="61"/>
        <v>178</v>
      </c>
      <c r="N198" s="31">
        <f t="shared" si="59"/>
        <v>306.27123634903609</v>
      </c>
      <c r="O198" s="31">
        <f t="shared" si="62"/>
        <v>11837.30293091816</v>
      </c>
      <c r="P198" s="31">
        <f>IPMT($O$3/12, 1, COUNT($M198:$M$375), $O198, 0)</f>
        <v>-29.593257327295401</v>
      </c>
      <c r="Q198" s="31">
        <f t="shared" si="60"/>
        <v>-276.67797902174067</v>
      </c>
      <c r="R198" s="31"/>
      <c r="S198" s="31"/>
      <c r="AC198" s="30">
        <f t="shared" si="46"/>
        <v>47665</v>
      </c>
      <c r="AD198" s="28">
        <f t="shared" si="56"/>
        <v>183</v>
      </c>
      <c r="AE198" s="31">
        <f t="shared" si="57"/>
        <v>85396.868770792542</v>
      </c>
      <c r="AF198" s="31">
        <f t="shared" si="49"/>
        <v>-181.4683461379343</v>
      </c>
      <c r="AG198" s="31">
        <f t="shared" si="50"/>
        <v>-395.23349312268181</v>
      </c>
      <c r="AH198" s="31">
        <f t="shared" si="51"/>
        <v>-181.4683461379343</v>
      </c>
      <c r="AI198" s="31">
        <f t="shared" si="52"/>
        <v>0</v>
      </c>
    </row>
    <row r="199" spans="2:35">
      <c r="B199" s="30">
        <f t="shared" si="45"/>
        <v>47696</v>
      </c>
      <c r="C199" s="28">
        <f t="shared" si="53"/>
        <v>184</v>
      </c>
      <c r="D199" s="31">
        <f t="shared" si="54"/>
        <v>1711.7808847919844</v>
      </c>
      <c r="E199" s="31">
        <f t="shared" si="58"/>
        <v>178622.07487225847</v>
      </c>
      <c r="F199" s="31">
        <f>IPMT($E$3/12, 1, COUNT($C199:$C$375), $E199, 0)</f>
        <v>-1175.9286595757017</v>
      </c>
      <c r="G199" s="31">
        <f t="shared" si="55"/>
        <v>-535.8522252162827</v>
      </c>
      <c r="H199" s="31">
        <f t="shared" si="47"/>
        <v>-580.52174333484004</v>
      </c>
      <c r="I199" s="31">
        <f t="shared" si="48"/>
        <v>-595.40691624086162</v>
      </c>
      <c r="J199" s="31"/>
      <c r="K199" s="31"/>
      <c r="L199" s="31"/>
      <c r="M199" s="28">
        <f t="shared" si="61"/>
        <v>179</v>
      </c>
      <c r="N199" s="31">
        <f t="shared" si="59"/>
        <v>306.27123634903609</v>
      </c>
      <c r="O199" s="31">
        <f t="shared" si="62"/>
        <v>11560.62495189642</v>
      </c>
      <c r="P199" s="31">
        <f>IPMT($O$3/12, 1, COUNT($M199:$M$375), $O199, 0)</f>
        <v>-28.901562379741051</v>
      </c>
      <c r="Q199" s="31">
        <f t="shared" si="60"/>
        <v>-277.36967396929504</v>
      </c>
      <c r="R199" s="31"/>
      <c r="S199" s="31"/>
      <c r="AC199" s="30">
        <f t="shared" si="46"/>
        <v>47696</v>
      </c>
      <c r="AD199" s="28">
        <f t="shared" si="56"/>
        <v>184</v>
      </c>
      <c r="AE199" s="31">
        <f t="shared" si="57"/>
        <v>85001.635277669862</v>
      </c>
      <c r="AF199" s="31">
        <f t="shared" si="49"/>
        <v>-180.62847496504858</v>
      </c>
      <c r="AG199" s="31">
        <f t="shared" si="50"/>
        <v>-396.07336429556756</v>
      </c>
      <c r="AH199" s="31">
        <f t="shared" si="51"/>
        <v>-180.62847496504858</v>
      </c>
      <c r="AI199" s="31">
        <f t="shared" si="52"/>
        <v>0</v>
      </c>
    </row>
    <row r="200" spans="2:35">
      <c r="B200" s="30">
        <f t="shared" si="45"/>
        <v>47727</v>
      </c>
      <c r="C200" s="28">
        <f t="shared" si="53"/>
        <v>185</v>
      </c>
      <c r="D200" s="31">
        <f t="shared" si="54"/>
        <v>1711.7808847919844</v>
      </c>
      <c r="E200" s="31">
        <f t="shared" si="58"/>
        <v>178086.22264704219</v>
      </c>
      <c r="F200" s="31">
        <f>IPMT($E$3/12, 1, COUNT($C200:$C$375), $E200, 0)</f>
        <v>-1172.4009657596944</v>
      </c>
      <c r="G200" s="31">
        <f t="shared" si="55"/>
        <v>-539.37991903228999</v>
      </c>
      <c r="H200" s="31">
        <f t="shared" si="47"/>
        <v>-578.78022360288708</v>
      </c>
      <c r="I200" s="31">
        <f t="shared" si="48"/>
        <v>-593.6207421568073</v>
      </c>
      <c r="J200" s="31"/>
      <c r="K200" s="31"/>
      <c r="L200" s="31"/>
      <c r="M200" s="28">
        <f t="shared" si="61"/>
        <v>180</v>
      </c>
      <c r="N200" s="31">
        <f t="shared" si="59"/>
        <v>306.27123634903609</v>
      </c>
      <c r="O200" s="31">
        <f t="shared" si="62"/>
        <v>11283.255277927125</v>
      </c>
      <c r="P200" s="31">
        <f>IPMT($O$3/12, 1, COUNT($M200:$M$375), $O200, 0)</f>
        <v>-28.208138194817813</v>
      </c>
      <c r="Q200" s="31">
        <f t="shared" si="60"/>
        <v>-278.06309815421827</v>
      </c>
      <c r="R200" s="31"/>
      <c r="S200" s="31"/>
      <c r="AC200" s="30">
        <f t="shared" si="46"/>
        <v>47727</v>
      </c>
      <c r="AD200" s="28">
        <f t="shared" si="56"/>
        <v>185</v>
      </c>
      <c r="AE200" s="31">
        <f t="shared" si="57"/>
        <v>84605.561913374288</v>
      </c>
      <c r="AF200" s="31">
        <f t="shared" si="49"/>
        <v>-179.78681906592053</v>
      </c>
      <c r="AG200" s="31">
        <f t="shared" si="50"/>
        <v>-396.91502019469556</v>
      </c>
      <c r="AH200" s="31">
        <f t="shared" si="51"/>
        <v>-179.78681906592053</v>
      </c>
      <c r="AI200" s="31">
        <f t="shared" si="52"/>
        <v>0</v>
      </c>
    </row>
    <row r="201" spans="2:35">
      <c r="B201" s="30">
        <f t="shared" si="45"/>
        <v>47757</v>
      </c>
      <c r="C201" s="28">
        <f t="shared" si="53"/>
        <v>186</v>
      </c>
      <c r="D201" s="31">
        <f t="shared" si="54"/>
        <v>1711.7808847919844</v>
      </c>
      <c r="E201" s="31">
        <f t="shared" si="58"/>
        <v>177546.84272800988</v>
      </c>
      <c r="F201" s="31">
        <f>IPMT($E$3/12, 1, COUNT($C201:$C$375), $E201, 0)</f>
        <v>-1168.8500479593984</v>
      </c>
      <c r="G201" s="31">
        <f t="shared" si="55"/>
        <v>-542.93083683258601</v>
      </c>
      <c r="H201" s="31">
        <f t="shared" si="47"/>
        <v>-577.02723886603212</v>
      </c>
      <c r="I201" s="31">
        <f t="shared" si="48"/>
        <v>-591.82280909336623</v>
      </c>
      <c r="J201" s="31"/>
      <c r="K201" s="31"/>
      <c r="L201" s="31"/>
      <c r="M201" s="28">
        <f t="shared" si="61"/>
        <v>181</v>
      </c>
      <c r="N201" s="31">
        <f t="shared" si="59"/>
        <v>306.27123634903609</v>
      </c>
      <c r="O201" s="31">
        <f t="shared" si="62"/>
        <v>11005.192179772906</v>
      </c>
      <c r="P201" s="31">
        <f>IPMT($O$3/12, 1, COUNT($M201:$M$375), $O201, 0)</f>
        <v>-27.512980449432266</v>
      </c>
      <c r="Q201" s="31">
        <f t="shared" si="60"/>
        <v>-278.7582558996038</v>
      </c>
      <c r="R201" s="31"/>
      <c r="S201" s="31"/>
      <c r="AC201" s="30">
        <f t="shared" si="46"/>
        <v>47757</v>
      </c>
      <c r="AD201" s="28">
        <f t="shared" si="56"/>
        <v>186</v>
      </c>
      <c r="AE201" s="31">
        <f t="shared" si="57"/>
        <v>84208.646893179597</v>
      </c>
      <c r="AF201" s="31">
        <f t="shared" si="49"/>
        <v>-178.9433746480068</v>
      </c>
      <c r="AG201" s="31">
        <f t="shared" si="50"/>
        <v>-397.75846461260932</v>
      </c>
      <c r="AH201" s="31">
        <f t="shared" si="51"/>
        <v>-178.9433746480068</v>
      </c>
      <c r="AI201" s="31">
        <f t="shared" si="52"/>
        <v>0</v>
      </c>
    </row>
    <row r="202" spans="2:35">
      <c r="B202" s="30">
        <f t="shared" si="45"/>
        <v>47788</v>
      </c>
      <c r="C202" s="28">
        <f t="shared" si="53"/>
        <v>187</v>
      </c>
      <c r="D202" s="31">
        <f t="shared" si="54"/>
        <v>1711.7808847919844</v>
      </c>
      <c r="E202" s="31">
        <f t="shared" si="58"/>
        <v>177003.9118911773</v>
      </c>
      <c r="F202" s="31">
        <f>IPMT($E$3/12, 1, COUNT($C202:$C$375), $E202, 0)</f>
        <v>-1165.275753283584</v>
      </c>
      <c r="G202" s="31">
        <f t="shared" si="55"/>
        <v>-546.50513150840038</v>
      </c>
      <c r="H202" s="31">
        <f t="shared" si="47"/>
        <v>-575.26271364632623</v>
      </c>
      <c r="I202" s="31">
        <f t="shared" si="48"/>
        <v>-590.01303963725775</v>
      </c>
      <c r="J202" s="31"/>
      <c r="K202" s="31"/>
      <c r="L202" s="31"/>
      <c r="M202" s="28">
        <f t="shared" si="61"/>
        <v>182</v>
      </c>
      <c r="N202" s="31">
        <f t="shared" si="59"/>
        <v>306.27123634903609</v>
      </c>
      <c r="O202" s="31">
        <f t="shared" si="62"/>
        <v>10726.433923873303</v>
      </c>
      <c r="P202" s="31">
        <f>IPMT($O$3/12, 1, COUNT($M202:$M$375), $O202, 0)</f>
        <v>-26.816084809683257</v>
      </c>
      <c r="Q202" s="31">
        <f t="shared" si="60"/>
        <v>-279.45515153935281</v>
      </c>
      <c r="R202" s="31"/>
      <c r="S202" s="31"/>
      <c r="AC202" s="30">
        <f t="shared" si="46"/>
        <v>47788</v>
      </c>
      <c r="AD202" s="28">
        <f t="shared" si="56"/>
        <v>187</v>
      </c>
      <c r="AE202" s="31">
        <f t="shared" si="57"/>
        <v>83810.888428566992</v>
      </c>
      <c r="AF202" s="31">
        <f t="shared" si="49"/>
        <v>-178.09813791070499</v>
      </c>
      <c r="AG202" s="31">
        <f t="shared" si="50"/>
        <v>-398.60370134991115</v>
      </c>
      <c r="AH202" s="31">
        <f t="shared" si="51"/>
        <v>-178.09813791070499</v>
      </c>
      <c r="AI202" s="31">
        <f t="shared" si="52"/>
        <v>0</v>
      </c>
    </row>
    <row r="203" spans="2:35">
      <c r="B203" s="30">
        <f t="shared" si="45"/>
        <v>47818</v>
      </c>
      <c r="C203" s="28">
        <f t="shared" si="53"/>
        <v>188</v>
      </c>
      <c r="D203" s="31">
        <f t="shared" si="54"/>
        <v>1711.7808847919844</v>
      </c>
      <c r="E203" s="31">
        <f t="shared" si="58"/>
        <v>176457.4067596689</v>
      </c>
      <c r="F203" s="31">
        <f>IPMT($E$3/12, 1, COUNT($C203:$C$375), $E203, 0)</f>
        <v>-1161.677927834487</v>
      </c>
      <c r="G203" s="31">
        <f t="shared" si="55"/>
        <v>-550.10295695749733</v>
      </c>
      <c r="H203" s="31">
        <f t="shared" si="47"/>
        <v>-573.48657196892407</v>
      </c>
      <c r="I203" s="31">
        <f t="shared" si="48"/>
        <v>-588.19135586556297</v>
      </c>
      <c r="J203" s="31"/>
      <c r="K203" s="31"/>
      <c r="L203" s="31"/>
      <c r="M203" s="28">
        <f t="shared" si="61"/>
        <v>183</v>
      </c>
      <c r="N203" s="31">
        <f t="shared" si="59"/>
        <v>306.27123634903609</v>
      </c>
      <c r="O203" s="31">
        <f t="shared" si="62"/>
        <v>10446.97877233395</v>
      </c>
      <c r="P203" s="31">
        <f>IPMT($O$3/12, 1, COUNT($M203:$M$375), $O203, 0)</f>
        <v>-26.117446930834877</v>
      </c>
      <c r="Q203" s="31">
        <f t="shared" si="60"/>
        <v>-280.1537894182012</v>
      </c>
      <c r="R203" s="31"/>
      <c r="S203" s="31"/>
      <c r="AC203" s="30">
        <f t="shared" si="46"/>
        <v>47818</v>
      </c>
      <c r="AD203" s="28">
        <f t="shared" si="56"/>
        <v>188</v>
      </c>
      <c r="AE203" s="31">
        <f t="shared" si="57"/>
        <v>83412.284727217077</v>
      </c>
      <c r="AF203" s="31">
        <f t="shared" si="49"/>
        <v>-177.25110504533646</v>
      </c>
      <c r="AG203" s="31">
        <f t="shared" si="50"/>
        <v>-399.45073421527968</v>
      </c>
      <c r="AH203" s="31">
        <f t="shared" si="51"/>
        <v>-177.25110504533646</v>
      </c>
      <c r="AI203" s="31">
        <f t="shared" si="52"/>
        <v>0</v>
      </c>
    </row>
    <row r="204" spans="2:35">
      <c r="B204" s="30">
        <f t="shared" si="45"/>
        <v>47849</v>
      </c>
      <c r="C204" s="28">
        <f t="shared" si="53"/>
        <v>189</v>
      </c>
      <c r="D204" s="31">
        <f t="shared" si="54"/>
        <v>1711.7808847919844</v>
      </c>
      <c r="E204" s="31">
        <f t="shared" si="58"/>
        <v>175907.30380271139</v>
      </c>
      <c r="F204" s="31">
        <f>IPMT($E$3/12, 1, COUNT($C204:$C$375), $E204, 0)</f>
        <v>-1158.0564167011833</v>
      </c>
      <c r="G204" s="31">
        <f t="shared" si="55"/>
        <v>-553.72446809080111</v>
      </c>
      <c r="H204" s="31">
        <f t="shared" si="47"/>
        <v>-571.69873735881197</v>
      </c>
      <c r="I204" s="31">
        <f t="shared" si="48"/>
        <v>-586.35767934237128</v>
      </c>
      <c r="J204" s="31"/>
      <c r="K204" s="31"/>
      <c r="L204" s="31"/>
      <c r="M204" s="28">
        <f t="shared" si="61"/>
        <v>184</v>
      </c>
      <c r="N204" s="31">
        <f t="shared" si="59"/>
        <v>306.27123634903609</v>
      </c>
      <c r="O204" s="31">
        <f t="shared" si="62"/>
        <v>10166.824982915748</v>
      </c>
      <c r="P204" s="31">
        <f>IPMT($O$3/12, 1, COUNT($M204:$M$375), $O204, 0)</f>
        <v>-25.417062457289372</v>
      </c>
      <c r="Q204" s="31">
        <f t="shared" si="60"/>
        <v>-280.85417389174671</v>
      </c>
      <c r="R204" s="31"/>
      <c r="S204" s="31"/>
      <c r="AC204" s="30">
        <f t="shared" si="46"/>
        <v>47849</v>
      </c>
      <c r="AD204" s="28">
        <f t="shared" si="56"/>
        <v>189</v>
      </c>
      <c r="AE204" s="31">
        <f t="shared" si="57"/>
        <v>83012.833993001797</v>
      </c>
      <c r="AF204" s="31">
        <f t="shared" si="49"/>
        <v>-176.402272235129</v>
      </c>
      <c r="AG204" s="31">
        <f t="shared" si="50"/>
        <v>-400.29956702548714</v>
      </c>
      <c r="AH204" s="31">
        <f t="shared" si="51"/>
        <v>-176.402272235129</v>
      </c>
      <c r="AI204" s="31">
        <f t="shared" si="52"/>
        <v>0</v>
      </c>
    </row>
    <row r="205" spans="2:35">
      <c r="B205" s="30">
        <f t="shared" ref="B205:B268" si="63">DATE(YEAR(B204), MONTH(B204)+1, DAY(B204))</f>
        <v>47880</v>
      </c>
      <c r="C205" s="28">
        <f t="shared" si="53"/>
        <v>190</v>
      </c>
      <c r="D205" s="31">
        <f t="shared" si="54"/>
        <v>1711.7808847919844</v>
      </c>
      <c r="E205" s="31">
        <f t="shared" si="58"/>
        <v>175353.57933462059</v>
      </c>
      <c r="F205" s="31">
        <f>IPMT($E$3/12, 1, COUNT($C205:$C$375), $E205, 0)</f>
        <v>-1154.411063952919</v>
      </c>
      <c r="G205" s="31">
        <f t="shared" si="55"/>
        <v>-557.36982083906537</v>
      </c>
      <c r="H205" s="31">
        <f t="shared" si="47"/>
        <v>-569.89913283751696</v>
      </c>
      <c r="I205" s="31">
        <f t="shared" si="48"/>
        <v>-584.51193111540204</v>
      </c>
      <c r="J205" s="31"/>
      <c r="K205" s="31"/>
      <c r="L205" s="31"/>
      <c r="M205" s="28">
        <f t="shared" si="61"/>
        <v>185</v>
      </c>
      <c r="N205" s="31">
        <f t="shared" si="59"/>
        <v>306.27123634903609</v>
      </c>
      <c r="O205" s="31">
        <f t="shared" si="62"/>
        <v>9885.9708090240019</v>
      </c>
      <c r="P205" s="31">
        <f>IPMT($O$3/12, 1, COUNT($M205:$M$375), $O205, 0)</f>
        <v>-24.714927022560005</v>
      </c>
      <c r="Q205" s="31">
        <f t="shared" si="60"/>
        <v>-281.55630932647608</v>
      </c>
      <c r="R205" s="31"/>
      <c r="S205" s="31"/>
      <c r="AC205" s="30">
        <f t="shared" ref="AC205:AC268" si="64">DATE(YEAR(AC204), MONTH(AC204)+1, DAY(AC204))</f>
        <v>47880</v>
      </c>
      <c r="AD205" s="28">
        <f t="shared" si="56"/>
        <v>190</v>
      </c>
      <c r="AE205" s="31">
        <f t="shared" si="57"/>
        <v>82612.534425976308</v>
      </c>
      <c r="AF205" s="31">
        <f t="shared" si="49"/>
        <v>-175.55163565519979</v>
      </c>
      <c r="AG205" s="31">
        <f t="shared" si="50"/>
        <v>-401.15020360541632</v>
      </c>
      <c r="AH205" s="31">
        <f t="shared" si="51"/>
        <v>-175.55163565519979</v>
      </c>
      <c r="AI205" s="31">
        <f t="shared" si="52"/>
        <v>0</v>
      </c>
    </row>
    <row r="206" spans="2:35">
      <c r="B206" s="30">
        <f t="shared" si="63"/>
        <v>47908</v>
      </c>
      <c r="C206" s="28">
        <f t="shared" si="53"/>
        <v>191</v>
      </c>
      <c r="D206" s="31">
        <f t="shared" si="54"/>
        <v>1711.7808847919844</v>
      </c>
      <c r="E206" s="31">
        <f t="shared" si="58"/>
        <v>174796.20951378153</v>
      </c>
      <c r="F206" s="31">
        <f>IPMT($E$3/12, 1, COUNT($C206:$C$375), $E206, 0)</f>
        <v>-1150.7417126323951</v>
      </c>
      <c r="G206" s="31">
        <f t="shared" si="55"/>
        <v>-561.03917215958927</v>
      </c>
      <c r="H206" s="31">
        <f t="shared" si="47"/>
        <v>-568.08768091978993</v>
      </c>
      <c r="I206" s="31">
        <f t="shared" si="48"/>
        <v>-582.65403171260516</v>
      </c>
      <c r="J206" s="31"/>
      <c r="K206" s="31"/>
      <c r="L206" s="31"/>
      <c r="M206" s="28">
        <f t="shared" si="61"/>
        <v>186</v>
      </c>
      <c r="N206" s="31">
        <f t="shared" si="59"/>
        <v>306.27123634903609</v>
      </c>
      <c r="O206" s="31">
        <f t="shared" si="62"/>
        <v>9604.4144996975265</v>
      </c>
      <c r="P206" s="31">
        <f>IPMT($O$3/12, 1, COUNT($M206:$M$375), $O206, 0)</f>
        <v>-24.011036249243816</v>
      </c>
      <c r="Q206" s="31">
        <f t="shared" si="60"/>
        <v>-282.26020009979226</v>
      </c>
      <c r="R206" s="31"/>
      <c r="S206" s="31"/>
      <c r="AC206" s="30">
        <f t="shared" si="64"/>
        <v>47908</v>
      </c>
      <c r="AD206" s="28">
        <f t="shared" si="56"/>
        <v>191</v>
      </c>
      <c r="AE206" s="31">
        <f t="shared" si="57"/>
        <v>82211.384222370893</v>
      </c>
      <c r="AF206" s="31">
        <f t="shared" si="49"/>
        <v>-174.6991914725383</v>
      </c>
      <c r="AG206" s="31">
        <f t="shared" si="50"/>
        <v>-402.00264778807781</v>
      </c>
      <c r="AH206" s="31">
        <f t="shared" si="51"/>
        <v>-174.6991914725383</v>
      </c>
      <c r="AI206" s="31">
        <f t="shared" si="52"/>
        <v>0</v>
      </c>
    </row>
    <row r="207" spans="2:35">
      <c r="B207" s="30">
        <f t="shared" si="63"/>
        <v>47939</v>
      </c>
      <c r="C207" s="28">
        <f t="shared" si="53"/>
        <v>192</v>
      </c>
      <c r="D207" s="31">
        <f t="shared" si="54"/>
        <v>1711.7808847919844</v>
      </c>
      <c r="E207" s="31">
        <f t="shared" si="58"/>
        <v>174235.17034162194</v>
      </c>
      <c r="F207" s="31">
        <f>IPMT($E$3/12, 1, COUNT($C207:$C$375), $E207, 0)</f>
        <v>-1147.0482047490111</v>
      </c>
      <c r="G207" s="31">
        <f t="shared" si="55"/>
        <v>-564.73268004297324</v>
      </c>
      <c r="H207" s="31">
        <f t="shared" si="47"/>
        <v>-566.26430361027133</v>
      </c>
      <c r="I207" s="31">
        <f t="shared" si="48"/>
        <v>-580.78390113873979</v>
      </c>
      <c r="J207" s="31"/>
      <c r="K207" s="31"/>
      <c r="L207" s="31"/>
      <c r="M207" s="28">
        <f t="shared" si="61"/>
        <v>187</v>
      </c>
      <c r="N207" s="31">
        <f t="shared" si="59"/>
        <v>306.27123634903609</v>
      </c>
      <c r="O207" s="31">
        <f t="shared" si="62"/>
        <v>9322.1542995977343</v>
      </c>
      <c r="P207" s="31">
        <f>IPMT($O$3/12, 1, COUNT($M207:$M$375), $O207, 0)</f>
        <v>-23.305385748994336</v>
      </c>
      <c r="Q207" s="31">
        <f t="shared" si="60"/>
        <v>-282.96585060004173</v>
      </c>
      <c r="R207" s="31"/>
      <c r="S207" s="31"/>
      <c r="AC207" s="30">
        <f t="shared" si="64"/>
        <v>47939</v>
      </c>
      <c r="AD207" s="28">
        <f t="shared" si="56"/>
        <v>192</v>
      </c>
      <c r="AE207" s="31">
        <f t="shared" si="57"/>
        <v>81809.381574582818</v>
      </c>
      <c r="AF207" s="31">
        <f t="shared" si="49"/>
        <v>-173.84493584598866</v>
      </c>
      <c r="AG207" s="31">
        <f t="shared" si="50"/>
        <v>-402.85690341462748</v>
      </c>
      <c r="AH207" s="31">
        <f t="shared" si="51"/>
        <v>-173.84493584598866</v>
      </c>
      <c r="AI207" s="31">
        <f t="shared" si="52"/>
        <v>0</v>
      </c>
    </row>
    <row r="208" spans="2:35">
      <c r="B208" s="30">
        <f t="shared" si="63"/>
        <v>47969</v>
      </c>
      <c r="C208" s="28">
        <f t="shared" si="53"/>
        <v>193</v>
      </c>
      <c r="D208" s="31">
        <f t="shared" si="54"/>
        <v>1711.7808847919844</v>
      </c>
      <c r="E208" s="31">
        <f t="shared" si="58"/>
        <v>173670.43766157897</v>
      </c>
      <c r="F208" s="31">
        <f>IPMT($E$3/12, 1, COUNT($C208:$C$375), $E208, 0)</f>
        <v>-1143.3303812720615</v>
      </c>
      <c r="G208" s="31">
        <f t="shared" si="55"/>
        <v>-568.4505035199229</v>
      </c>
      <c r="H208" s="31">
        <f t="shared" ref="H208:H271" si="65">$E$4*F208/$E$3</f>
        <v>-564.42892240013157</v>
      </c>
      <c r="I208" s="31">
        <f t="shared" ref="I208:I271" si="66">F208-H208</f>
        <v>-578.90145887192989</v>
      </c>
      <c r="J208" s="31"/>
      <c r="K208" s="31"/>
      <c r="L208" s="31"/>
      <c r="M208" s="28">
        <f t="shared" si="61"/>
        <v>188</v>
      </c>
      <c r="N208" s="31">
        <f t="shared" si="59"/>
        <v>306.27123634903609</v>
      </c>
      <c r="O208" s="31">
        <f t="shared" si="62"/>
        <v>9039.1884489976928</v>
      </c>
      <c r="P208" s="31">
        <f>IPMT($O$3/12, 1, COUNT($M208:$M$375), $O208, 0)</f>
        <v>-22.597971122494233</v>
      </c>
      <c r="Q208" s="31">
        <f t="shared" si="60"/>
        <v>-283.67326522654184</v>
      </c>
      <c r="R208" s="31"/>
      <c r="S208" s="31"/>
      <c r="AC208" s="30">
        <f t="shared" si="64"/>
        <v>47969</v>
      </c>
      <c r="AD208" s="28">
        <f t="shared" si="56"/>
        <v>193</v>
      </c>
      <c r="AE208" s="31">
        <f t="shared" si="57"/>
        <v>81406.524671168198</v>
      </c>
      <c r="AF208" s="31">
        <f t="shared" ref="AF208:AF271" si="67">IPMT($AE$3/12, AD208, $AE$5, $AE$2, 0)</f>
        <v>-172.98886492623259</v>
      </c>
      <c r="AG208" s="31">
        <f t="shared" ref="AG208:AG271" si="68">-$AE$6-AF208</f>
        <v>-403.71297433438349</v>
      </c>
      <c r="AH208" s="31">
        <f t="shared" ref="AH208:AH271" si="69">$AE$4*AF208/$AE$3</f>
        <v>-172.98886492623262</v>
      </c>
      <c r="AI208" s="31">
        <f t="shared" ref="AI208:AI271" si="70">AF208-AH208</f>
        <v>0</v>
      </c>
    </row>
    <row r="209" spans="2:35">
      <c r="B209" s="30">
        <f t="shared" si="63"/>
        <v>48000</v>
      </c>
      <c r="C209" s="28">
        <f t="shared" ref="C209:C272" si="71">C208+1</f>
        <v>194</v>
      </c>
      <c r="D209" s="31">
        <f t="shared" ref="D209:D272" si="72">$E$6</f>
        <v>1711.7808847919844</v>
      </c>
      <c r="E209" s="31">
        <f t="shared" si="58"/>
        <v>173101.98715805906</v>
      </c>
      <c r="F209" s="31">
        <f>IPMT($E$3/12, 1, COUNT($C209:$C$375), $E209, 0)</f>
        <v>-1139.5880821238889</v>
      </c>
      <c r="G209" s="31">
        <f t="shared" ref="G209:G272" si="73">-D209-F209</f>
        <v>-572.19280266809551</v>
      </c>
      <c r="H209" s="31">
        <f t="shared" si="65"/>
        <v>-562.58145826369196</v>
      </c>
      <c r="I209" s="31">
        <f t="shared" si="66"/>
        <v>-577.0066238601969</v>
      </c>
      <c r="J209" s="31"/>
      <c r="K209" s="31"/>
      <c r="L209" s="31"/>
      <c r="M209" s="28">
        <f t="shared" si="61"/>
        <v>189</v>
      </c>
      <c r="N209" s="31">
        <f t="shared" si="59"/>
        <v>306.27123634903609</v>
      </c>
      <c r="O209" s="31">
        <f t="shared" si="62"/>
        <v>8755.515183771151</v>
      </c>
      <c r="P209" s="31">
        <f>IPMT($O$3/12, 1, COUNT($M209:$M$375), $O209, 0)</f>
        <v>-21.888787959427876</v>
      </c>
      <c r="Q209" s="31">
        <f t="shared" si="60"/>
        <v>-284.38244838960821</v>
      </c>
      <c r="R209" s="31"/>
      <c r="S209" s="31"/>
      <c r="AC209" s="30">
        <f t="shared" si="64"/>
        <v>48000</v>
      </c>
      <c r="AD209" s="28">
        <f t="shared" ref="AD209:AD272" si="74">AD208+1</f>
        <v>194</v>
      </c>
      <c r="AE209" s="31">
        <f t="shared" ref="AE209:AE272" si="75">AE208+AG208</f>
        <v>81002.811696833814</v>
      </c>
      <c r="AF209" s="31">
        <f t="shared" si="67"/>
        <v>-172.130974855772</v>
      </c>
      <c r="AG209" s="31">
        <f t="shared" si="68"/>
        <v>-404.57086440484409</v>
      </c>
      <c r="AH209" s="31">
        <f t="shared" si="69"/>
        <v>-172.130974855772</v>
      </c>
      <c r="AI209" s="31">
        <f t="shared" si="70"/>
        <v>0</v>
      </c>
    </row>
    <row r="210" spans="2:35">
      <c r="B210" s="30">
        <f t="shared" si="63"/>
        <v>48030</v>
      </c>
      <c r="C210" s="28">
        <f t="shared" si="71"/>
        <v>195</v>
      </c>
      <c r="D210" s="31">
        <f t="shared" si="72"/>
        <v>1711.7808847919844</v>
      </c>
      <c r="E210" s="31">
        <f t="shared" ref="E210:E273" si="76">E209+G209+J209</f>
        <v>172529.79435539097</v>
      </c>
      <c r="F210" s="31">
        <f>IPMT($E$3/12, 1, COUNT($C210:$C$375), $E210, 0)</f>
        <v>-1135.8211461729907</v>
      </c>
      <c r="G210" s="31">
        <f t="shared" si="73"/>
        <v>-575.9597386189937</v>
      </c>
      <c r="H210" s="31">
        <f t="shared" si="65"/>
        <v>-560.72183165502065</v>
      </c>
      <c r="I210" s="31">
        <f t="shared" si="66"/>
        <v>-575.09931451797002</v>
      </c>
      <c r="J210" s="31"/>
      <c r="K210" s="31"/>
      <c r="L210" s="31"/>
      <c r="M210" s="28">
        <f t="shared" si="61"/>
        <v>190</v>
      </c>
      <c r="N210" s="31">
        <f t="shared" si="59"/>
        <v>306.27123634903609</v>
      </c>
      <c r="O210" s="31">
        <f t="shared" si="62"/>
        <v>8471.1327353815432</v>
      </c>
      <c r="P210" s="31">
        <f>IPMT($O$3/12, 1, COUNT($M210:$M$375), $O210, 0)</f>
        <v>-21.177831838453859</v>
      </c>
      <c r="Q210" s="31">
        <f t="shared" si="60"/>
        <v>-285.09340451058222</v>
      </c>
      <c r="R210" s="31"/>
      <c r="S210" s="31"/>
      <c r="AC210" s="30">
        <f t="shared" si="64"/>
        <v>48030</v>
      </c>
      <c r="AD210" s="28">
        <f t="shared" si="74"/>
        <v>195</v>
      </c>
      <c r="AE210" s="31">
        <f t="shared" si="75"/>
        <v>80598.240832428972</v>
      </c>
      <c r="AF210" s="31">
        <f t="shared" si="67"/>
        <v>-171.27126176891167</v>
      </c>
      <c r="AG210" s="31">
        <f t="shared" si="68"/>
        <v>-405.43057749170441</v>
      </c>
      <c r="AH210" s="31">
        <f t="shared" si="69"/>
        <v>-171.27126176891167</v>
      </c>
      <c r="AI210" s="31">
        <f t="shared" si="70"/>
        <v>0</v>
      </c>
    </row>
    <row r="211" spans="2:35">
      <c r="B211" s="30">
        <f t="shared" si="63"/>
        <v>48061</v>
      </c>
      <c r="C211" s="28">
        <f t="shared" si="71"/>
        <v>196</v>
      </c>
      <c r="D211" s="31">
        <f t="shared" si="72"/>
        <v>1711.7808847919844</v>
      </c>
      <c r="E211" s="31">
        <f t="shared" si="76"/>
        <v>171953.83461677199</v>
      </c>
      <c r="F211" s="31">
        <f>IPMT($E$3/12, 1, COUNT($C211:$C$375), $E211, 0)</f>
        <v>-1132.0294112270822</v>
      </c>
      <c r="G211" s="31">
        <f t="shared" si="73"/>
        <v>-579.7514735649022</v>
      </c>
      <c r="H211" s="31">
        <f t="shared" si="65"/>
        <v>-558.84996250450888</v>
      </c>
      <c r="I211" s="31">
        <f t="shared" si="66"/>
        <v>-573.17944872257328</v>
      </c>
      <c r="J211" s="31"/>
      <c r="K211" s="31"/>
      <c r="L211" s="31"/>
      <c r="M211" s="28">
        <f t="shared" si="61"/>
        <v>191</v>
      </c>
      <c r="N211" s="31">
        <f t="shared" si="59"/>
        <v>306.27123634903609</v>
      </c>
      <c r="O211" s="31">
        <f t="shared" si="62"/>
        <v>8186.0393308709608</v>
      </c>
      <c r="P211" s="31">
        <f>IPMT($O$3/12, 1, COUNT($M211:$M$375), $O211, 0)</f>
        <v>-20.465098327177401</v>
      </c>
      <c r="Q211" s="31">
        <f t="shared" si="60"/>
        <v>-285.80613802185871</v>
      </c>
      <c r="R211" s="31"/>
      <c r="S211" s="31"/>
      <c r="AC211" s="30">
        <f t="shared" si="64"/>
        <v>48061</v>
      </c>
      <c r="AD211" s="28">
        <f t="shared" si="74"/>
        <v>196</v>
      </c>
      <c r="AE211" s="31">
        <f t="shared" si="75"/>
        <v>80192.810254937271</v>
      </c>
      <c r="AF211" s="31">
        <f t="shared" si="67"/>
        <v>-170.40972179174184</v>
      </c>
      <c r="AG211" s="31">
        <f t="shared" si="68"/>
        <v>-406.29211746887427</v>
      </c>
      <c r="AH211" s="31">
        <f t="shared" si="69"/>
        <v>-170.40972179174184</v>
      </c>
      <c r="AI211" s="31">
        <f t="shared" si="70"/>
        <v>0</v>
      </c>
    </row>
    <row r="212" spans="2:35">
      <c r="B212" s="30">
        <f t="shared" si="63"/>
        <v>48092</v>
      </c>
      <c r="C212" s="28">
        <f t="shared" si="71"/>
        <v>197</v>
      </c>
      <c r="D212" s="31">
        <f t="shared" si="72"/>
        <v>1711.7808847919844</v>
      </c>
      <c r="E212" s="31">
        <f t="shared" si="76"/>
        <v>171374.08314320707</v>
      </c>
      <c r="F212" s="31">
        <f>IPMT($E$3/12, 1, COUNT($C212:$C$375), $E212, 0)</f>
        <v>-1128.2127140261132</v>
      </c>
      <c r="G212" s="31">
        <f t="shared" si="73"/>
        <v>-583.56817076587117</v>
      </c>
      <c r="H212" s="31">
        <f t="shared" si="65"/>
        <v>-556.96577021542294</v>
      </c>
      <c r="I212" s="31">
        <f t="shared" si="66"/>
        <v>-571.24694381069025</v>
      </c>
      <c r="J212" s="31"/>
      <c r="K212" s="31"/>
      <c r="L212" s="31"/>
      <c r="M212" s="28">
        <f t="shared" si="61"/>
        <v>192</v>
      </c>
      <c r="N212" s="31">
        <f t="shared" ref="N212:N275" si="77">-PMT($O$3/12, 292, $O$84)</f>
        <v>306.27123634903609</v>
      </c>
      <c r="O212" s="31">
        <f t="shared" si="62"/>
        <v>7900.2331928491021</v>
      </c>
      <c r="P212" s="31">
        <f>IPMT($O$3/12, 1, COUNT($M212:$M$375), $O212, 0)</f>
        <v>-19.750582982122754</v>
      </c>
      <c r="Q212" s="31">
        <f t="shared" si="60"/>
        <v>-286.52065336691334</v>
      </c>
      <c r="R212" s="31"/>
      <c r="S212" s="31"/>
      <c r="AC212" s="30">
        <f t="shared" si="64"/>
        <v>48092</v>
      </c>
      <c r="AD212" s="28">
        <f t="shared" si="74"/>
        <v>197</v>
      </c>
      <c r="AE212" s="31">
        <f t="shared" si="75"/>
        <v>79786.518137468403</v>
      </c>
      <c r="AF212" s="31">
        <f t="shared" si="67"/>
        <v>-169.54635104212048</v>
      </c>
      <c r="AG212" s="31">
        <f t="shared" si="68"/>
        <v>-407.15548821849563</v>
      </c>
      <c r="AH212" s="31">
        <f t="shared" si="69"/>
        <v>-169.54635104212048</v>
      </c>
      <c r="AI212" s="31">
        <f t="shared" si="70"/>
        <v>0</v>
      </c>
    </row>
    <row r="213" spans="2:35">
      <c r="B213" s="30">
        <f t="shared" si="63"/>
        <v>48122</v>
      </c>
      <c r="C213" s="28">
        <f t="shared" si="71"/>
        <v>198</v>
      </c>
      <c r="D213" s="31">
        <f t="shared" si="72"/>
        <v>1711.7808847919844</v>
      </c>
      <c r="E213" s="31">
        <f t="shared" si="76"/>
        <v>170790.51497244119</v>
      </c>
      <c r="F213" s="31">
        <f>IPMT($E$3/12, 1, COUNT($C213:$C$375), $E213, 0)</f>
        <v>-1124.3708902352378</v>
      </c>
      <c r="G213" s="31">
        <f t="shared" si="73"/>
        <v>-587.4099945567466</v>
      </c>
      <c r="H213" s="31">
        <f t="shared" si="65"/>
        <v>-555.06917366043388</v>
      </c>
      <c r="I213" s="31">
        <f t="shared" si="66"/>
        <v>-569.30171657480389</v>
      </c>
      <c r="J213" s="31"/>
      <c r="K213" s="31"/>
      <c r="L213" s="31"/>
      <c r="M213" s="28">
        <f t="shared" si="61"/>
        <v>193</v>
      </c>
      <c r="N213" s="31">
        <f t="shared" si="77"/>
        <v>306.27123634903609</v>
      </c>
      <c r="O213" s="31">
        <f t="shared" si="62"/>
        <v>7613.7125394821887</v>
      </c>
      <c r="P213" s="31">
        <f>IPMT($O$3/12, 1, COUNT($M213:$M$375), $O213, 0)</f>
        <v>-19.034281348705473</v>
      </c>
      <c r="Q213" s="31">
        <f t="shared" ref="Q213:Q276" si="78">-$N213-P213</f>
        <v>-287.23695500033062</v>
      </c>
      <c r="R213" s="31"/>
      <c r="S213" s="31"/>
      <c r="AC213" s="30">
        <f t="shared" si="64"/>
        <v>48122</v>
      </c>
      <c r="AD213" s="28">
        <f t="shared" si="74"/>
        <v>198</v>
      </c>
      <c r="AE213" s="31">
        <f t="shared" si="75"/>
        <v>79379.362649249902</v>
      </c>
      <c r="AF213" s="31">
        <f t="shared" si="67"/>
        <v>-168.68114562965619</v>
      </c>
      <c r="AG213" s="31">
        <f t="shared" si="68"/>
        <v>-408.02069363095995</v>
      </c>
      <c r="AH213" s="31">
        <f t="shared" si="69"/>
        <v>-168.68114562965619</v>
      </c>
      <c r="AI213" s="31">
        <f t="shared" si="70"/>
        <v>0</v>
      </c>
    </row>
    <row r="214" spans="2:35">
      <c r="B214" s="30">
        <f t="shared" si="63"/>
        <v>48153</v>
      </c>
      <c r="C214" s="28">
        <f t="shared" si="71"/>
        <v>199</v>
      </c>
      <c r="D214" s="31">
        <f t="shared" si="72"/>
        <v>1711.7808847919844</v>
      </c>
      <c r="E214" s="31">
        <f t="shared" si="76"/>
        <v>170203.10497788445</v>
      </c>
      <c r="F214" s="31">
        <f>IPMT($E$3/12, 1, COUNT($C214:$C$375), $E214, 0)</f>
        <v>-1120.5037744377394</v>
      </c>
      <c r="G214" s="31">
        <f t="shared" si="73"/>
        <v>-591.277110354245</v>
      </c>
      <c r="H214" s="31">
        <f t="shared" si="65"/>
        <v>-553.1600911781245</v>
      </c>
      <c r="I214" s="31">
        <f t="shared" si="66"/>
        <v>-567.34368325961486</v>
      </c>
      <c r="J214" s="31"/>
      <c r="K214" s="31"/>
      <c r="L214" s="31"/>
      <c r="M214" s="28">
        <f t="shared" ref="M214:M277" si="79">M213+1</f>
        <v>194</v>
      </c>
      <c r="N214" s="31">
        <f t="shared" si="77"/>
        <v>306.27123634903609</v>
      </c>
      <c r="O214" s="31">
        <f t="shared" si="62"/>
        <v>7326.4755844818583</v>
      </c>
      <c r="P214" s="31">
        <f>IPMT($O$3/12, 1, COUNT($M214:$M$375), $O214, 0)</f>
        <v>-18.316188961204645</v>
      </c>
      <c r="Q214" s="31">
        <f t="shared" si="78"/>
        <v>-287.95504738783143</v>
      </c>
      <c r="R214" s="31"/>
      <c r="S214" s="31"/>
      <c r="AC214" s="30">
        <f t="shared" si="64"/>
        <v>48153</v>
      </c>
      <c r="AD214" s="28">
        <f t="shared" si="74"/>
        <v>199</v>
      </c>
      <c r="AE214" s="31">
        <f t="shared" si="75"/>
        <v>78971.341955618947</v>
      </c>
      <c r="AF214" s="31">
        <f t="shared" si="67"/>
        <v>-167.81410165569039</v>
      </c>
      <c r="AG214" s="31">
        <f t="shared" si="68"/>
        <v>-408.88773760492575</v>
      </c>
      <c r="AH214" s="31">
        <f t="shared" si="69"/>
        <v>-167.81410165569039</v>
      </c>
      <c r="AI214" s="31">
        <f t="shared" si="70"/>
        <v>0</v>
      </c>
    </row>
    <row r="215" spans="2:35">
      <c r="B215" s="30">
        <f t="shared" si="63"/>
        <v>48183</v>
      </c>
      <c r="C215" s="28">
        <f t="shared" si="71"/>
        <v>200</v>
      </c>
      <c r="D215" s="31">
        <f t="shared" si="72"/>
        <v>1711.7808847919844</v>
      </c>
      <c r="E215" s="31">
        <f t="shared" si="76"/>
        <v>169611.8278675302</v>
      </c>
      <c r="F215" s="31">
        <f>IPMT($E$3/12, 1, COUNT($C215:$C$375), $E215, 0)</f>
        <v>-1116.6112001279071</v>
      </c>
      <c r="G215" s="31">
        <f t="shared" si="73"/>
        <v>-595.16968466407729</v>
      </c>
      <c r="H215" s="31">
        <f t="shared" si="65"/>
        <v>-551.23844056947314</v>
      </c>
      <c r="I215" s="31">
        <f t="shared" si="66"/>
        <v>-565.37275955843393</v>
      </c>
      <c r="J215" s="31"/>
      <c r="K215" s="31"/>
      <c r="L215" s="31"/>
      <c r="M215" s="28">
        <f t="shared" si="79"/>
        <v>195</v>
      </c>
      <c r="N215" s="31">
        <f t="shared" si="77"/>
        <v>306.27123634903609</v>
      </c>
      <c r="O215" s="31">
        <f t="shared" si="62"/>
        <v>7038.5205370940266</v>
      </c>
      <c r="P215" s="31">
        <f>IPMT($O$3/12, 1, COUNT($M215:$M$375), $O215, 0)</f>
        <v>-17.596301342735067</v>
      </c>
      <c r="Q215" s="31">
        <f t="shared" si="78"/>
        <v>-288.67493500630104</v>
      </c>
      <c r="R215" s="31"/>
      <c r="S215" s="31"/>
      <c r="AC215" s="30">
        <f t="shared" si="64"/>
        <v>48183</v>
      </c>
      <c r="AD215" s="28">
        <f t="shared" si="74"/>
        <v>200</v>
      </c>
      <c r="AE215" s="31">
        <f t="shared" si="75"/>
        <v>78562.454218014027</v>
      </c>
      <c r="AF215" s="31">
        <f t="shared" si="67"/>
        <v>-166.94521521327991</v>
      </c>
      <c r="AG215" s="31">
        <f t="shared" si="68"/>
        <v>-409.75662404733623</v>
      </c>
      <c r="AH215" s="31">
        <f t="shared" si="69"/>
        <v>-166.94521521327991</v>
      </c>
      <c r="AI215" s="31">
        <f t="shared" si="70"/>
        <v>0</v>
      </c>
    </row>
    <row r="216" spans="2:35">
      <c r="B216" s="30">
        <f t="shared" si="63"/>
        <v>48214</v>
      </c>
      <c r="C216" s="28">
        <f t="shared" si="71"/>
        <v>201</v>
      </c>
      <c r="D216" s="31">
        <f t="shared" si="72"/>
        <v>1711.7808847919844</v>
      </c>
      <c r="E216" s="31">
        <f t="shared" si="76"/>
        <v>169016.65818286611</v>
      </c>
      <c r="F216" s="31">
        <f>IPMT($E$3/12, 1, COUNT($C216:$C$375), $E216, 0)</f>
        <v>-1112.6929997038685</v>
      </c>
      <c r="G216" s="31">
        <f t="shared" si="73"/>
        <v>-599.08788508811585</v>
      </c>
      <c r="H216" s="31">
        <f t="shared" si="65"/>
        <v>-549.30413909431479</v>
      </c>
      <c r="I216" s="31">
        <f t="shared" si="66"/>
        <v>-563.38886060955372</v>
      </c>
      <c r="J216" s="31"/>
      <c r="K216" s="31"/>
      <c r="L216" s="31"/>
      <c r="M216" s="28">
        <f t="shared" si="79"/>
        <v>196</v>
      </c>
      <c r="N216" s="31">
        <f t="shared" si="77"/>
        <v>306.27123634903609</v>
      </c>
      <c r="O216" s="31">
        <f t="shared" si="62"/>
        <v>6749.8456020877256</v>
      </c>
      <c r="P216" s="31">
        <f>IPMT($O$3/12, 1, COUNT($M216:$M$375), $O216, 0)</f>
        <v>-16.874614005219314</v>
      </c>
      <c r="Q216" s="31">
        <f t="shared" si="78"/>
        <v>-289.39662234381677</v>
      </c>
      <c r="R216" s="31"/>
      <c r="S216" s="31"/>
      <c r="AC216" s="30">
        <f t="shared" si="64"/>
        <v>48214</v>
      </c>
      <c r="AD216" s="28">
        <f t="shared" si="74"/>
        <v>201</v>
      </c>
      <c r="AE216" s="31">
        <f t="shared" si="75"/>
        <v>78152.697593966688</v>
      </c>
      <c r="AF216" s="31">
        <f t="shared" si="67"/>
        <v>-166.0744823871793</v>
      </c>
      <c r="AG216" s="31">
        <f t="shared" si="68"/>
        <v>-410.62735687343684</v>
      </c>
      <c r="AH216" s="31">
        <f t="shared" si="69"/>
        <v>-166.0744823871793</v>
      </c>
      <c r="AI216" s="31">
        <f t="shared" si="70"/>
        <v>0</v>
      </c>
    </row>
    <row r="217" spans="2:35">
      <c r="B217" s="30">
        <f t="shared" si="63"/>
        <v>48245</v>
      </c>
      <c r="C217" s="28">
        <f t="shared" si="71"/>
        <v>202</v>
      </c>
      <c r="D217" s="31">
        <f t="shared" si="72"/>
        <v>1711.7808847919844</v>
      </c>
      <c r="E217" s="31">
        <f t="shared" si="76"/>
        <v>168417.570297778</v>
      </c>
      <c r="F217" s="31">
        <f>IPMT($E$3/12, 1, COUNT($C217:$C$375), $E217, 0)</f>
        <v>-1108.7490044603719</v>
      </c>
      <c r="G217" s="31">
        <f t="shared" si="73"/>
        <v>-603.03188033161246</v>
      </c>
      <c r="H217" s="31">
        <f t="shared" si="65"/>
        <v>-547.35710346777853</v>
      </c>
      <c r="I217" s="31">
        <f t="shared" si="66"/>
        <v>-561.39190099259338</v>
      </c>
      <c r="J217" s="31"/>
      <c r="K217" s="31"/>
      <c r="L217" s="31"/>
      <c r="M217" s="28">
        <f t="shared" si="79"/>
        <v>197</v>
      </c>
      <c r="N217" s="31">
        <f t="shared" si="77"/>
        <v>306.27123634903609</v>
      </c>
      <c r="O217" s="31">
        <f t="shared" si="62"/>
        <v>6460.4489797439091</v>
      </c>
      <c r="P217" s="31">
        <f>IPMT($O$3/12, 1, COUNT($M217:$M$375), $O217, 0)</f>
        <v>-16.151122449359772</v>
      </c>
      <c r="Q217" s="31">
        <f t="shared" si="78"/>
        <v>-290.12011389967631</v>
      </c>
      <c r="R217" s="31"/>
      <c r="S217" s="31"/>
      <c r="AC217" s="30">
        <f t="shared" si="64"/>
        <v>48245</v>
      </c>
      <c r="AD217" s="28">
        <f t="shared" si="74"/>
        <v>202</v>
      </c>
      <c r="AE217" s="31">
        <f t="shared" si="75"/>
        <v>77742.070237093256</v>
      </c>
      <c r="AF217" s="31">
        <f t="shared" si="67"/>
        <v>-165.20189925382326</v>
      </c>
      <c r="AG217" s="31">
        <f t="shared" si="68"/>
        <v>-411.49994000679283</v>
      </c>
      <c r="AH217" s="31">
        <f t="shared" si="69"/>
        <v>-165.20189925382326</v>
      </c>
      <c r="AI217" s="31">
        <f t="shared" si="70"/>
        <v>0</v>
      </c>
    </row>
    <row r="218" spans="2:35">
      <c r="B218" s="30">
        <f t="shared" si="63"/>
        <v>48274</v>
      </c>
      <c r="C218" s="28">
        <f t="shared" si="71"/>
        <v>203</v>
      </c>
      <c r="D218" s="31">
        <f t="shared" si="72"/>
        <v>1711.7808847919844</v>
      </c>
      <c r="E218" s="31">
        <f t="shared" si="76"/>
        <v>167814.5384174464</v>
      </c>
      <c r="F218" s="31">
        <f>IPMT($E$3/12, 1, COUNT($C218:$C$375), $E218, 0)</f>
        <v>-1104.7790445815222</v>
      </c>
      <c r="G218" s="31">
        <f t="shared" si="73"/>
        <v>-607.00184021046221</v>
      </c>
      <c r="H218" s="31">
        <f t="shared" si="65"/>
        <v>-545.3972498567008</v>
      </c>
      <c r="I218" s="31">
        <f t="shared" si="66"/>
        <v>-559.38179472482136</v>
      </c>
      <c r="J218" s="31"/>
      <c r="K218" s="31"/>
      <c r="L218" s="31"/>
      <c r="M218" s="28">
        <f t="shared" si="79"/>
        <v>198</v>
      </c>
      <c r="N218" s="31">
        <f t="shared" si="77"/>
        <v>306.27123634903609</v>
      </c>
      <c r="O218" s="31">
        <f t="shared" si="62"/>
        <v>6170.3288658442325</v>
      </c>
      <c r="P218" s="31">
        <f>IPMT($O$3/12, 1, COUNT($M218:$M$375), $O218, 0)</f>
        <v>-15.425822164610583</v>
      </c>
      <c r="Q218" s="31">
        <f t="shared" si="78"/>
        <v>-290.84541418442552</v>
      </c>
      <c r="R218" s="31"/>
      <c r="S218" s="31"/>
      <c r="AC218" s="30">
        <f t="shared" si="64"/>
        <v>48274</v>
      </c>
      <c r="AD218" s="28">
        <f t="shared" si="74"/>
        <v>203</v>
      </c>
      <c r="AE218" s="31">
        <f t="shared" si="75"/>
        <v>77330.570297086466</v>
      </c>
      <c r="AF218" s="31">
        <f t="shared" si="67"/>
        <v>-164.32746188130884</v>
      </c>
      <c r="AG218" s="31">
        <f t="shared" si="68"/>
        <v>-412.37437737930725</v>
      </c>
      <c r="AH218" s="31">
        <f t="shared" si="69"/>
        <v>-164.32746188130886</v>
      </c>
      <c r="AI218" s="31">
        <f t="shared" si="70"/>
        <v>0</v>
      </c>
    </row>
    <row r="219" spans="2:35">
      <c r="B219" s="30">
        <f t="shared" si="63"/>
        <v>48305</v>
      </c>
      <c r="C219" s="28">
        <f t="shared" si="71"/>
        <v>204</v>
      </c>
      <c r="D219" s="31">
        <f t="shared" si="72"/>
        <v>1711.7808847919844</v>
      </c>
      <c r="E219" s="31">
        <f t="shared" si="76"/>
        <v>167207.53657723594</v>
      </c>
      <c r="F219" s="31">
        <f>IPMT($E$3/12, 1, COUNT($C219:$C$375), $E219, 0)</f>
        <v>-1100.7829491334699</v>
      </c>
      <c r="G219" s="31">
        <f t="shared" si="73"/>
        <v>-610.99793565851451</v>
      </c>
      <c r="H219" s="31">
        <f t="shared" si="65"/>
        <v>-543.42449387601675</v>
      </c>
      <c r="I219" s="31">
        <f t="shared" si="66"/>
        <v>-557.3584552574531</v>
      </c>
      <c r="J219" s="31"/>
      <c r="K219" s="31"/>
      <c r="L219" s="31"/>
      <c r="M219" s="28">
        <f t="shared" si="79"/>
        <v>199</v>
      </c>
      <c r="N219" s="31">
        <f t="shared" si="77"/>
        <v>306.27123634903609</v>
      </c>
      <c r="O219" s="31">
        <f t="shared" si="62"/>
        <v>5879.4834516598066</v>
      </c>
      <c r="P219" s="31">
        <f>IPMT($O$3/12, 1, COUNT($M219:$M$375), $O219, 0)</f>
        <v>-14.698708629149516</v>
      </c>
      <c r="Q219" s="31">
        <f t="shared" si="78"/>
        <v>-291.57252771988658</v>
      </c>
      <c r="R219" s="31"/>
      <c r="S219" s="31"/>
      <c r="AC219" s="30">
        <f t="shared" si="64"/>
        <v>48305</v>
      </c>
      <c r="AD219" s="28">
        <f t="shared" si="74"/>
        <v>204</v>
      </c>
      <c r="AE219" s="31">
        <f t="shared" si="75"/>
        <v>76918.195919707156</v>
      </c>
      <c r="AF219" s="31">
        <f t="shared" si="67"/>
        <v>-163.4511663293778</v>
      </c>
      <c r="AG219" s="31">
        <f t="shared" si="68"/>
        <v>-413.25067293123834</v>
      </c>
      <c r="AH219" s="31">
        <f t="shared" si="69"/>
        <v>-163.4511663293778</v>
      </c>
      <c r="AI219" s="31">
        <f t="shared" si="70"/>
        <v>0</v>
      </c>
    </row>
    <row r="220" spans="2:35">
      <c r="B220" s="30">
        <f t="shared" si="63"/>
        <v>48335</v>
      </c>
      <c r="C220" s="28">
        <f t="shared" si="71"/>
        <v>205</v>
      </c>
      <c r="D220" s="31">
        <f t="shared" si="72"/>
        <v>1711.7808847919844</v>
      </c>
      <c r="E220" s="31">
        <f t="shared" si="76"/>
        <v>166596.53864157741</v>
      </c>
      <c r="F220" s="31">
        <f>IPMT($E$3/12, 1, COUNT($C220:$C$375), $E220, 0)</f>
        <v>-1096.7605460570512</v>
      </c>
      <c r="G220" s="31">
        <f t="shared" si="73"/>
        <v>-615.02033873493315</v>
      </c>
      <c r="H220" s="31">
        <f t="shared" si="65"/>
        <v>-541.43875058512663</v>
      </c>
      <c r="I220" s="31">
        <f t="shared" si="66"/>
        <v>-555.32179547192459</v>
      </c>
      <c r="J220" s="31"/>
      <c r="K220" s="31"/>
      <c r="L220" s="31"/>
      <c r="M220" s="28">
        <f t="shared" si="79"/>
        <v>200</v>
      </c>
      <c r="N220" s="31">
        <f t="shared" si="77"/>
        <v>306.27123634903609</v>
      </c>
      <c r="O220" s="31">
        <f t="shared" si="62"/>
        <v>5587.9109239399204</v>
      </c>
      <c r="P220" s="31">
        <f>IPMT($O$3/12, 1, COUNT($M220:$M$375), $O220, 0)</f>
        <v>-13.9697773098498</v>
      </c>
      <c r="Q220" s="31">
        <f t="shared" si="78"/>
        <v>-292.30145903918628</v>
      </c>
      <c r="R220" s="31"/>
      <c r="S220" s="31"/>
      <c r="AC220" s="30">
        <f t="shared" si="64"/>
        <v>48335</v>
      </c>
      <c r="AD220" s="28">
        <f t="shared" si="74"/>
        <v>205</v>
      </c>
      <c r="AE220" s="31">
        <f t="shared" si="75"/>
        <v>76504.945246775911</v>
      </c>
      <c r="AF220" s="31">
        <f t="shared" si="67"/>
        <v>-162.5730086493989</v>
      </c>
      <c r="AG220" s="31">
        <f t="shared" si="68"/>
        <v>-414.12883061121721</v>
      </c>
      <c r="AH220" s="31">
        <f t="shared" si="69"/>
        <v>-162.57300864939893</v>
      </c>
      <c r="AI220" s="31">
        <f t="shared" si="70"/>
        <v>0</v>
      </c>
    </row>
    <row r="221" spans="2:35">
      <c r="B221" s="30">
        <f t="shared" si="63"/>
        <v>48366</v>
      </c>
      <c r="C221" s="28">
        <f t="shared" si="71"/>
        <v>206</v>
      </c>
      <c r="D221" s="31">
        <f t="shared" si="72"/>
        <v>1711.7808847919844</v>
      </c>
      <c r="E221" s="31">
        <f t="shared" si="76"/>
        <v>165981.51830284248</v>
      </c>
      <c r="F221" s="31">
        <f>IPMT($E$3/12, 1, COUNT($C221:$C$375), $E221, 0)</f>
        <v>-1092.7116621603798</v>
      </c>
      <c r="G221" s="31">
        <f t="shared" si="73"/>
        <v>-619.06922263160459</v>
      </c>
      <c r="H221" s="31">
        <f t="shared" si="65"/>
        <v>-539.43993448423817</v>
      </c>
      <c r="I221" s="31">
        <f t="shared" si="66"/>
        <v>-553.27172767614161</v>
      </c>
      <c r="J221" s="31"/>
      <c r="K221" s="31"/>
      <c r="L221" s="31"/>
      <c r="M221" s="28">
        <f t="shared" si="79"/>
        <v>201</v>
      </c>
      <c r="N221" s="31">
        <f t="shared" si="77"/>
        <v>306.27123634903609</v>
      </c>
      <c r="O221" s="31">
        <f t="shared" si="62"/>
        <v>5295.6094649007337</v>
      </c>
      <c r="P221" s="31">
        <f>IPMT($O$3/12, 1, COUNT($M221:$M$375), $O221, 0)</f>
        <v>-13.239023662251835</v>
      </c>
      <c r="Q221" s="31">
        <f t="shared" si="78"/>
        <v>-293.03221268678425</v>
      </c>
      <c r="R221" s="31"/>
      <c r="S221" s="31"/>
      <c r="AC221" s="30">
        <f t="shared" si="64"/>
        <v>48366</v>
      </c>
      <c r="AD221" s="28">
        <f t="shared" si="74"/>
        <v>206</v>
      </c>
      <c r="AE221" s="31">
        <f t="shared" si="75"/>
        <v>76090.8164161647</v>
      </c>
      <c r="AF221" s="31">
        <f t="shared" si="67"/>
        <v>-161.69298488435012</v>
      </c>
      <c r="AG221" s="31">
        <f t="shared" si="68"/>
        <v>-415.00885437626596</v>
      </c>
      <c r="AH221" s="31">
        <f t="shared" si="69"/>
        <v>-161.69298488435012</v>
      </c>
      <c r="AI221" s="31">
        <f t="shared" si="70"/>
        <v>0</v>
      </c>
    </row>
    <row r="222" spans="2:35">
      <c r="B222" s="30">
        <f t="shared" si="63"/>
        <v>48396</v>
      </c>
      <c r="C222" s="28">
        <f t="shared" si="71"/>
        <v>207</v>
      </c>
      <c r="D222" s="31">
        <f t="shared" si="72"/>
        <v>1711.7808847919844</v>
      </c>
      <c r="E222" s="31">
        <f t="shared" si="76"/>
        <v>165362.44908021088</v>
      </c>
      <c r="F222" s="31">
        <f>IPMT($E$3/12, 1, COUNT($C222:$C$375), $E222, 0)</f>
        <v>-1088.6361231113883</v>
      </c>
      <c r="G222" s="31">
        <f t="shared" si="73"/>
        <v>-623.14476168059605</v>
      </c>
      <c r="H222" s="31">
        <f t="shared" si="65"/>
        <v>-537.42795951068535</v>
      </c>
      <c r="I222" s="31">
        <f t="shared" si="66"/>
        <v>-551.20816360070296</v>
      </c>
      <c r="J222" s="31"/>
      <c r="K222" s="31"/>
      <c r="L222" s="31"/>
      <c r="M222" s="28">
        <f t="shared" si="79"/>
        <v>202</v>
      </c>
      <c r="N222" s="31">
        <f t="shared" si="77"/>
        <v>306.27123634903609</v>
      </c>
      <c r="O222" s="31">
        <f t="shared" si="62"/>
        <v>5002.5772522139496</v>
      </c>
      <c r="P222" s="31">
        <f>IPMT($O$3/12, 1, COUNT($M222:$M$375), $O222, 0)</f>
        <v>-12.506443130534874</v>
      </c>
      <c r="Q222" s="31">
        <f t="shared" si="78"/>
        <v>-293.76479321850121</v>
      </c>
      <c r="R222" s="31"/>
      <c r="S222" s="31"/>
      <c r="AC222" s="30">
        <f t="shared" si="64"/>
        <v>48396</v>
      </c>
      <c r="AD222" s="28">
        <f t="shared" si="74"/>
        <v>207</v>
      </c>
      <c r="AE222" s="31">
        <f t="shared" si="75"/>
        <v>75675.807561788431</v>
      </c>
      <c r="AF222" s="31">
        <f t="shared" si="67"/>
        <v>-160.81109106880052</v>
      </c>
      <c r="AG222" s="31">
        <f t="shared" si="68"/>
        <v>-415.89074819181559</v>
      </c>
      <c r="AH222" s="31">
        <f t="shared" si="69"/>
        <v>-160.81109106880052</v>
      </c>
      <c r="AI222" s="31">
        <f t="shared" si="70"/>
        <v>0</v>
      </c>
    </row>
    <row r="223" spans="2:35">
      <c r="B223" s="30">
        <f t="shared" si="63"/>
        <v>48427</v>
      </c>
      <c r="C223" s="28">
        <f t="shared" si="71"/>
        <v>208</v>
      </c>
      <c r="D223" s="31">
        <f t="shared" si="72"/>
        <v>1711.7808847919844</v>
      </c>
      <c r="E223" s="31">
        <f t="shared" si="76"/>
        <v>164739.30431853028</v>
      </c>
      <c r="F223" s="31">
        <f>IPMT($E$3/12, 1, COUNT($C223:$C$375), $E223, 0)</f>
        <v>-1084.5337534303244</v>
      </c>
      <c r="G223" s="31">
        <f t="shared" si="73"/>
        <v>-627.24713136165997</v>
      </c>
      <c r="H223" s="31">
        <f t="shared" si="65"/>
        <v>-535.40273903522336</v>
      </c>
      <c r="I223" s="31">
        <f t="shared" si="66"/>
        <v>-549.13101439510103</v>
      </c>
      <c r="J223" s="31"/>
      <c r="K223" s="31"/>
      <c r="L223" s="31"/>
      <c r="M223" s="28">
        <f t="shared" si="79"/>
        <v>203</v>
      </c>
      <c r="N223" s="31">
        <f t="shared" si="77"/>
        <v>306.27123634903609</v>
      </c>
      <c r="O223" s="31">
        <f t="shared" si="62"/>
        <v>4708.8124589954487</v>
      </c>
      <c r="P223" s="31">
        <f>IPMT($O$3/12, 1, COUNT($M223:$M$375), $O223, 0)</f>
        <v>-11.772031147488622</v>
      </c>
      <c r="Q223" s="31">
        <f t="shared" si="78"/>
        <v>-294.49920520154745</v>
      </c>
      <c r="R223" s="31"/>
      <c r="S223" s="31"/>
      <c r="AC223" s="30">
        <f t="shared" si="64"/>
        <v>48427</v>
      </c>
      <c r="AD223" s="28">
        <f t="shared" si="74"/>
        <v>208</v>
      </c>
      <c r="AE223" s="31">
        <f t="shared" si="75"/>
        <v>75259.916813596617</v>
      </c>
      <c r="AF223" s="31">
        <f t="shared" si="67"/>
        <v>-159.9273232288929</v>
      </c>
      <c r="AG223" s="31">
        <f t="shared" si="68"/>
        <v>-416.77451603172324</v>
      </c>
      <c r="AH223" s="31">
        <f t="shared" si="69"/>
        <v>-159.92732322889287</v>
      </c>
      <c r="AI223" s="31">
        <f t="shared" si="70"/>
        <v>0</v>
      </c>
    </row>
    <row r="224" spans="2:35">
      <c r="B224" s="30">
        <f t="shared" si="63"/>
        <v>48458</v>
      </c>
      <c r="C224" s="28">
        <f t="shared" si="71"/>
        <v>209</v>
      </c>
      <c r="D224" s="31">
        <f t="shared" si="72"/>
        <v>1711.7808847919844</v>
      </c>
      <c r="E224" s="31">
        <f t="shared" si="76"/>
        <v>164112.05718716863</v>
      </c>
      <c r="F224" s="31">
        <f>IPMT($E$3/12, 1, COUNT($C224:$C$375), $E224, 0)</f>
        <v>-1080.4043764821934</v>
      </c>
      <c r="G224" s="31">
        <f t="shared" si="73"/>
        <v>-631.37650830979101</v>
      </c>
      <c r="H224" s="31">
        <f t="shared" si="65"/>
        <v>-533.36418585829801</v>
      </c>
      <c r="I224" s="31">
        <f t="shared" si="66"/>
        <v>-547.04019062389534</v>
      </c>
      <c r="J224" s="31"/>
      <c r="K224" s="31"/>
      <c r="L224" s="31"/>
      <c r="M224" s="28">
        <f t="shared" si="79"/>
        <v>204</v>
      </c>
      <c r="N224" s="31">
        <f t="shared" si="77"/>
        <v>306.27123634903609</v>
      </c>
      <c r="O224" s="31">
        <f t="shared" si="62"/>
        <v>4414.3132537939009</v>
      </c>
      <c r="P224" s="31">
        <f>IPMT($O$3/12, 1, COUNT($M224:$M$375), $O224, 0)</f>
        <v>-11.035783134484753</v>
      </c>
      <c r="Q224" s="31">
        <f t="shared" si="78"/>
        <v>-295.23545321455134</v>
      </c>
      <c r="R224" s="31"/>
      <c r="S224" s="31"/>
      <c r="AC224" s="30">
        <f t="shared" si="64"/>
        <v>48458</v>
      </c>
      <c r="AD224" s="28">
        <f t="shared" si="74"/>
        <v>209</v>
      </c>
      <c r="AE224" s="31">
        <f t="shared" si="75"/>
        <v>74843.142297564889</v>
      </c>
      <c r="AF224" s="31">
        <f t="shared" si="67"/>
        <v>-159.04167738232553</v>
      </c>
      <c r="AG224" s="31">
        <f t="shared" si="68"/>
        <v>-417.66016187829058</v>
      </c>
      <c r="AH224" s="31">
        <f t="shared" si="69"/>
        <v>-159.04167738232553</v>
      </c>
      <c r="AI224" s="31">
        <f t="shared" si="70"/>
        <v>0</v>
      </c>
    </row>
    <row r="225" spans="2:35">
      <c r="B225" s="30">
        <f t="shared" si="63"/>
        <v>48488</v>
      </c>
      <c r="C225" s="28">
        <f t="shared" si="71"/>
        <v>210</v>
      </c>
      <c r="D225" s="31">
        <f t="shared" si="72"/>
        <v>1711.7808847919844</v>
      </c>
      <c r="E225" s="31">
        <f t="shared" si="76"/>
        <v>163480.68067885883</v>
      </c>
      <c r="F225" s="31">
        <f>IPMT($E$3/12, 1, COUNT($C225:$C$375), $E225, 0)</f>
        <v>-1076.247814469154</v>
      </c>
      <c r="G225" s="31">
        <f t="shared" si="73"/>
        <v>-635.53307032283033</v>
      </c>
      <c r="H225" s="31">
        <f t="shared" si="65"/>
        <v>-531.31221220629118</v>
      </c>
      <c r="I225" s="31">
        <f t="shared" si="66"/>
        <v>-544.93560226286286</v>
      </c>
      <c r="J225" s="31"/>
      <c r="K225" s="31"/>
      <c r="L225" s="31"/>
      <c r="M225" s="28">
        <f t="shared" si="79"/>
        <v>205</v>
      </c>
      <c r="N225" s="31">
        <f t="shared" si="77"/>
        <v>306.27123634903609</v>
      </c>
      <c r="O225" s="31">
        <f t="shared" si="62"/>
        <v>4119.07780057935</v>
      </c>
      <c r="P225" s="31">
        <f>IPMT($O$3/12, 1, COUNT($M225:$M$375), $O225, 0)</f>
        <v>-10.297694501448374</v>
      </c>
      <c r="Q225" s="31">
        <f t="shared" si="78"/>
        <v>-295.97354184758774</v>
      </c>
      <c r="R225" s="31"/>
      <c r="S225" s="31"/>
      <c r="AC225" s="30">
        <f t="shared" si="64"/>
        <v>48488</v>
      </c>
      <c r="AD225" s="28">
        <f t="shared" si="74"/>
        <v>210</v>
      </c>
      <c r="AE225" s="31">
        <f t="shared" si="75"/>
        <v>74425.482135686601</v>
      </c>
      <c r="AF225" s="31">
        <f t="shared" si="67"/>
        <v>-158.15414953833414</v>
      </c>
      <c r="AG225" s="31">
        <f t="shared" si="68"/>
        <v>-418.54768972228197</v>
      </c>
      <c r="AH225" s="31">
        <f t="shared" si="69"/>
        <v>-158.15414953833414</v>
      </c>
      <c r="AI225" s="31">
        <f t="shared" si="70"/>
        <v>0</v>
      </c>
    </row>
    <row r="226" spans="2:35">
      <c r="B226" s="30">
        <f t="shared" si="63"/>
        <v>48519</v>
      </c>
      <c r="C226" s="28">
        <f t="shared" si="71"/>
        <v>211</v>
      </c>
      <c r="D226" s="31">
        <f t="shared" si="72"/>
        <v>1711.7808847919844</v>
      </c>
      <c r="E226" s="31">
        <f t="shared" si="76"/>
        <v>162845.147608536</v>
      </c>
      <c r="F226" s="31">
        <f>IPMT($E$3/12, 1, COUNT($C226:$C$375), $E226, 0)</f>
        <v>-1072.063888422862</v>
      </c>
      <c r="G226" s="31">
        <f t="shared" si="73"/>
        <v>-639.7169963691224</v>
      </c>
      <c r="H226" s="31">
        <f t="shared" si="65"/>
        <v>-529.24672972774192</v>
      </c>
      <c r="I226" s="31">
        <f t="shared" si="66"/>
        <v>-542.81715869512004</v>
      </c>
      <c r="J226" s="31"/>
      <c r="K226" s="31"/>
      <c r="L226" s="31"/>
      <c r="M226" s="28">
        <f t="shared" si="79"/>
        <v>206</v>
      </c>
      <c r="N226" s="31">
        <f t="shared" si="77"/>
        <v>306.27123634903609</v>
      </c>
      <c r="O226" s="31">
        <f t="shared" si="62"/>
        <v>3823.1042587317625</v>
      </c>
      <c r="P226" s="31">
        <f>IPMT($O$3/12, 1, COUNT($M226:$M$375), $O226, 0)</f>
        <v>-9.5577606468294061</v>
      </c>
      <c r="Q226" s="31">
        <f t="shared" si="78"/>
        <v>-296.71347570220667</v>
      </c>
      <c r="R226" s="31"/>
      <c r="S226" s="31"/>
      <c r="AC226" s="30">
        <f t="shared" si="64"/>
        <v>48519</v>
      </c>
      <c r="AD226" s="28">
        <f t="shared" si="74"/>
        <v>211</v>
      </c>
      <c r="AE226" s="31">
        <f t="shared" si="75"/>
        <v>74006.934445964318</v>
      </c>
      <c r="AF226" s="31">
        <f t="shared" si="67"/>
        <v>-157.2647356976743</v>
      </c>
      <c r="AG226" s="31">
        <f t="shared" si="68"/>
        <v>-419.43710356294184</v>
      </c>
      <c r="AH226" s="31">
        <f t="shared" si="69"/>
        <v>-157.2647356976743</v>
      </c>
      <c r="AI226" s="31">
        <f t="shared" si="70"/>
        <v>0</v>
      </c>
    </row>
    <row r="227" spans="2:35">
      <c r="B227" s="30">
        <f t="shared" si="63"/>
        <v>48549</v>
      </c>
      <c r="C227" s="28">
        <f t="shared" si="71"/>
        <v>212</v>
      </c>
      <c r="D227" s="31">
        <f t="shared" si="72"/>
        <v>1711.7808847919844</v>
      </c>
      <c r="E227" s="31">
        <f t="shared" si="76"/>
        <v>162205.43061216688</v>
      </c>
      <c r="F227" s="31">
        <f>IPMT($E$3/12, 1, COUNT($C227:$C$375), $E227, 0)</f>
        <v>-1067.8524181967653</v>
      </c>
      <c r="G227" s="31">
        <f t="shared" si="73"/>
        <v>-643.92846659521911</v>
      </c>
      <c r="H227" s="31">
        <f t="shared" si="65"/>
        <v>-527.16764948954233</v>
      </c>
      <c r="I227" s="31">
        <f t="shared" si="66"/>
        <v>-540.68476870722293</v>
      </c>
      <c r="J227" s="31"/>
      <c r="K227" s="31"/>
      <c r="L227" s="31"/>
      <c r="M227" s="28">
        <f t="shared" si="79"/>
        <v>207</v>
      </c>
      <c r="N227" s="31">
        <f t="shared" si="77"/>
        <v>306.27123634903609</v>
      </c>
      <c r="O227" s="31">
        <f t="shared" si="62"/>
        <v>3526.3907830295557</v>
      </c>
      <c r="P227" s="31">
        <f>IPMT($O$3/12, 1, COUNT($M227:$M$375), $O227, 0)</f>
        <v>-8.8159769575738895</v>
      </c>
      <c r="Q227" s="31">
        <f t="shared" si="78"/>
        <v>-297.45525939146222</v>
      </c>
      <c r="R227" s="31"/>
      <c r="S227" s="31"/>
      <c r="AC227" s="30">
        <f t="shared" si="64"/>
        <v>48549</v>
      </c>
      <c r="AD227" s="28">
        <f t="shared" si="74"/>
        <v>212</v>
      </c>
      <c r="AE227" s="31">
        <f t="shared" si="75"/>
        <v>73587.497342401373</v>
      </c>
      <c r="AF227" s="31">
        <f t="shared" si="67"/>
        <v>-156.37343185260306</v>
      </c>
      <c r="AG227" s="31">
        <f t="shared" si="68"/>
        <v>-420.32840740801305</v>
      </c>
      <c r="AH227" s="31">
        <f t="shared" si="69"/>
        <v>-156.37343185260306</v>
      </c>
      <c r="AI227" s="31">
        <f t="shared" si="70"/>
        <v>0</v>
      </c>
    </row>
    <row r="228" spans="2:35">
      <c r="B228" s="30">
        <f t="shared" si="63"/>
        <v>48580</v>
      </c>
      <c r="C228" s="28">
        <f t="shared" si="71"/>
        <v>213</v>
      </c>
      <c r="D228" s="31">
        <f t="shared" si="72"/>
        <v>1711.7808847919844</v>
      </c>
      <c r="E228" s="31">
        <f t="shared" si="76"/>
        <v>161561.50214557166</v>
      </c>
      <c r="F228" s="31">
        <f>IPMT($E$3/12, 1, COUNT($C228:$C$375), $E228, 0)</f>
        <v>-1063.6132224583469</v>
      </c>
      <c r="G228" s="31">
        <f t="shared" si="73"/>
        <v>-648.16766233363751</v>
      </c>
      <c r="H228" s="31">
        <f t="shared" si="65"/>
        <v>-525.07488197310795</v>
      </c>
      <c r="I228" s="31">
        <f t="shared" si="66"/>
        <v>-538.5383404852389</v>
      </c>
      <c r="J228" s="31"/>
      <c r="K228" s="31"/>
      <c r="L228" s="31"/>
      <c r="M228" s="28">
        <f t="shared" si="79"/>
        <v>208</v>
      </c>
      <c r="N228" s="31">
        <f t="shared" si="77"/>
        <v>306.27123634903609</v>
      </c>
      <c r="O228" s="31">
        <f t="shared" si="62"/>
        <v>3228.9355236380934</v>
      </c>
      <c r="P228" s="31">
        <f>IPMT($O$3/12, 1, COUNT($M228:$M$375), $O228, 0)</f>
        <v>-8.0723388090952337</v>
      </c>
      <c r="Q228" s="31">
        <f t="shared" si="78"/>
        <v>-298.19889753994084</v>
      </c>
      <c r="R228" s="31"/>
      <c r="S228" s="31"/>
      <c r="AC228" s="30">
        <f t="shared" si="64"/>
        <v>48580</v>
      </c>
      <c r="AD228" s="28">
        <f t="shared" si="74"/>
        <v>213</v>
      </c>
      <c r="AE228" s="31">
        <f t="shared" si="75"/>
        <v>73167.168934993359</v>
      </c>
      <c r="AF228" s="31">
        <f t="shared" si="67"/>
        <v>-155.48023398686098</v>
      </c>
      <c r="AG228" s="31">
        <f t="shared" si="68"/>
        <v>-421.22160527375513</v>
      </c>
      <c r="AH228" s="31">
        <f t="shared" si="69"/>
        <v>-155.48023398686098</v>
      </c>
      <c r="AI228" s="31">
        <f t="shared" si="70"/>
        <v>0</v>
      </c>
    </row>
    <row r="229" spans="2:35">
      <c r="B229" s="30">
        <f t="shared" si="63"/>
        <v>48611</v>
      </c>
      <c r="C229" s="28">
        <f t="shared" si="71"/>
        <v>214</v>
      </c>
      <c r="D229" s="31">
        <f t="shared" si="72"/>
        <v>1711.7808847919844</v>
      </c>
      <c r="E229" s="31">
        <f t="shared" si="76"/>
        <v>160913.33448323802</v>
      </c>
      <c r="F229" s="31">
        <f>IPMT($E$3/12, 1, COUNT($C229:$C$375), $E229, 0)</f>
        <v>-1059.346118681317</v>
      </c>
      <c r="G229" s="31">
        <f t="shared" si="73"/>
        <v>-652.4347661106674</v>
      </c>
      <c r="H229" s="31">
        <f t="shared" si="65"/>
        <v>-522.9683370705236</v>
      </c>
      <c r="I229" s="31">
        <f t="shared" si="66"/>
        <v>-536.37778161079336</v>
      </c>
      <c r="J229" s="31"/>
      <c r="K229" s="31"/>
      <c r="L229" s="31"/>
      <c r="M229" s="28">
        <f t="shared" si="79"/>
        <v>209</v>
      </c>
      <c r="N229" s="31">
        <f t="shared" si="77"/>
        <v>306.27123634903609</v>
      </c>
      <c r="O229" s="31">
        <f t="shared" si="62"/>
        <v>2930.7366260981526</v>
      </c>
      <c r="P229" s="31">
        <f>IPMT($O$3/12, 1, COUNT($M229:$M$375), $O229, 0)</f>
        <v>-7.3268415652453802</v>
      </c>
      <c r="Q229" s="31">
        <f t="shared" si="78"/>
        <v>-298.9443947837907</v>
      </c>
      <c r="R229" s="31"/>
      <c r="S229" s="31"/>
      <c r="AC229" s="30">
        <f t="shared" si="64"/>
        <v>48611</v>
      </c>
      <c r="AD229" s="28">
        <f t="shared" si="74"/>
        <v>214</v>
      </c>
      <c r="AE229" s="31">
        <f t="shared" si="75"/>
        <v>72745.947329719609</v>
      </c>
      <c r="AF229" s="31">
        <f t="shared" si="67"/>
        <v>-154.58513807565427</v>
      </c>
      <c r="AG229" s="31">
        <f t="shared" si="68"/>
        <v>-422.11670118496181</v>
      </c>
      <c r="AH229" s="31">
        <f t="shared" si="69"/>
        <v>-154.58513807565427</v>
      </c>
      <c r="AI229" s="31">
        <f t="shared" si="70"/>
        <v>0</v>
      </c>
    </row>
    <row r="230" spans="2:35">
      <c r="B230" s="30">
        <f t="shared" si="63"/>
        <v>48639</v>
      </c>
      <c r="C230" s="28">
        <f t="shared" si="71"/>
        <v>215</v>
      </c>
      <c r="D230" s="31">
        <f t="shared" si="72"/>
        <v>1711.7808847919844</v>
      </c>
      <c r="E230" s="31">
        <f t="shared" si="76"/>
        <v>160260.89971712735</v>
      </c>
      <c r="F230" s="31">
        <f>IPMT($E$3/12, 1, COUNT($C230:$C$375), $E230, 0)</f>
        <v>-1055.050923137755</v>
      </c>
      <c r="G230" s="31">
        <f t="shared" si="73"/>
        <v>-656.72996165422933</v>
      </c>
      <c r="H230" s="31">
        <f t="shared" si="65"/>
        <v>-520.8479240806638</v>
      </c>
      <c r="I230" s="31">
        <f t="shared" si="66"/>
        <v>-534.20299905709123</v>
      </c>
      <c r="J230" s="31"/>
      <c r="K230" s="31"/>
      <c r="L230" s="31"/>
      <c r="M230" s="28">
        <f t="shared" si="79"/>
        <v>210</v>
      </c>
      <c r="N230" s="31">
        <f t="shared" si="77"/>
        <v>306.27123634903609</v>
      </c>
      <c r="O230" s="31">
        <f t="shared" si="62"/>
        <v>2631.7922313143617</v>
      </c>
      <c r="P230" s="31">
        <f>IPMT($O$3/12, 1, COUNT($M230:$M$375), $O230, 0)</f>
        <v>-6.5794805782859056</v>
      </c>
      <c r="Q230" s="31">
        <f t="shared" si="78"/>
        <v>-299.69175577075021</v>
      </c>
      <c r="R230" s="31"/>
      <c r="S230" s="31"/>
      <c r="AC230" s="30">
        <f t="shared" si="64"/>
        <v>48639</v>
      </c>
      <c r="AD230" s="28">
        <f t="shared" si="74"/>
        <v>215</v>
      </c>
      <c r="AE230" s="31">
        <f t="shared" si="75"/>
        <v>72323.830628534648</v>
      </c>
      <c r="AF230" s="31">
        <f t="shared" si="67"/>
        <v>-153.68814008563621</v>
      </c>
      <c r="AG230" s="31">
        <f t="shared" si="68"/>
        <v>-423.01369917497993</v>
      </c>
      <c r="AH230" s="31">
        <f t="shared" si="69"/>
        <v>-153.68814008563621</v>
      </c>
      <c r="AI230" s="31">
        <f t="shared" si="70"/>
        <v>0</v>
      </c>
    </row>
    <row r="231" spans="2:35">
      <c r="B231" s="30">
        <f t="shared" si="63"/>
        <v>48670</v>
      </c>
      <c r="C231" s="28">
        <f t="shared" si="71"/>
        <v>216</v>
      </c>
      <c r="D231" s="31">
        <f t="shared" si="72"/>
        <v>1711.7808847919844</v>
      </c>
      <c r="E231" s="31">
        <f t="shared" si="76"/>
        <v>159604.16975547312</v>
      </c>
      <c r="F231" s="31">
        <f>IPMT($E$3/12, 1, COUNT($C231:$C$375), $E231, 0)</f>
        <v>-1050.727450890198</v>
      </c>
      <c r="G231" s="31">
        <f t="shared" si="73"/>
        <v>-661.05343390178632</v>
      </c>
      <c r="H231" s="31">
        <f t="shared" si="65"/>
        <v>-518.71355170528761</v>
      </c>
      <c r="I231" s="31">
        <f t="shared" si="66"/>
        <v>-532.01389918491043</v>
      </c>
      <c r="J231" s="31"/>
      <c r="K231" s="31"/>
      <c r="L231" s="31"/>
      <c r="M231" s="28">
        <f t="shared" si="79"/>
        <v>211</v>
      </c>
      <c r="N231" s="31">
        <f t="shared" si="77"/>
        <v>306.27123634903609</v>
      </c>
      <c r="O231" s="31">
        <f t="shared" si="62"/>
        <v>2332.1004755436115</v>
      </c>
      <c r="P231" s="31">
        <f>IPMT($O$3/12, 1, COUNT($M231:$M$375), $O231, 0)</f>
        <v>-5.8302511888590294</v>
      </c>
      <c r="Q231" s="31">
        <f t="shared" si="78"/>
        <v>-300.44098516017704</v>
      </c>
      <c r="R231" s="31"/>
      <c r="S231" s="31"/>
      <c r="AC231" s="30">
        <f t="shared" si="64"/>
        <v>48670</v>
      </c>
      <c r="AD231" s="28">
        <f t="shared" si="74"/>
        <v>216</v>
      </c>
      <c r="AE231" s="31">
        <f t="shared" si="75"/>
        <v>71900.816929359673</v>
      </c>
      <c r="AF231" s="31">
        <f t="shared" si="67"/>
        <v>-152.78923597488941</v>
      </c>
      <c r="AG231" s="31">
        <f t="shared" si="68"/>
        <v>-423.91260328572673</v>
      </c>
      <c r="AH231" s="31">
        <f t="shared" si="69"/>
        <v>-152.78923597488941</v>
      </c>
      <c r="AI231" s="31">
        <f t="shared" si="70"/>
        <v>0</v>
      </c>
    </row>
    <row r="232" spans="2:35">
      <c r="B232" s="30">
        <f t="shared" si="63"/>
        <v>48700</v>
      </c>
      <c r="C232" s="28">
        <f t="shared" si="71"/>
        <v>217</v>
      </c>
      <c r="D232" s="31">
        <f t="shared" si="72"/>
        <v>1711.7808847919844</v>
      </c>
      <c r="E232" s="31">
        <f t="shared" si="76"/>
        <v>158943.11632157135</v>
      </c>
      <c r="F232" s="31">
        <f>IPMT($E$3/12, 1, COUNT($C232:$C$375), $E232, 0)</f>
        <v>-1046.3755157836781</v>
      </c>
      <c r="G232" s="31">
        <f t="shared" si="73"/>
        <v>-665.40536900830625</v>
      </c>
      <c r="H232" s="31">
        <f t="shared" si="65"/>
        <v>-516.56512804510692</v>
      </c>
      <c r="I232" s="31">
        <f t="shared" si="66"/>
        <v>-529.81038773857119</v>
      </c>
      <c r="J232" s="31"/>
      <c r="K232" s="31"/>
      <c r="L232" s="31"/>
      <c r="M232" s="28">
        <f t="shared" si="79"/>
        <v>212</v>
      </c>
      <c r="N232" s="31">
        <f t="shared" si="77"/>
        <v>306.27123634903609</v>
      </c>
      <c r="O232" s="31">
        <f t="shared" si="62"/>
        <v>2031.6594903834346</v>
      </c>
      <c r="P232" s="31">
        <f>IPMT($O$3/12, 1, COUNT($M232:$M$375), $O232, 0)</f>
        <v>-5.0791487259585866</v>
      </c>
      <c r="Q232" s="31">
        <f t="shared" si="78"/>
        <v>-301.1920876230775</v>
      </c>
      <c r="R232" s="31"/>
      <c r="S232" s="31"/>
      <c r="AC232" s="30">
        <f t="shared" si="64"/>
        <v>48700</v>
      </c>
      <c r="AD232" s="28">
        <f t="shared" si="74"/>
        <v>217</v>
      </c>
      <c r="AE232" s="31">
        <f t="shared" si="75"/>
        <v>71476.904326073942</v>
      </c>
      <c r="AF232" s="31">
        <f t="shared" si="67"/>
        <v>-151.88842169290723</v>
      </c>
      <c r="AG232" s="31">
        <f t="shared" si="68"/>
        <v>-424.81341756770888</v>
      </c>
      <c r="AH232" s="31">
        <f t="shared" si="69"/>
        <v>-151.88842169290723</v>
      </c>
      <c r="AI232" s="31">
        <f t="shared" si="70"/>
        <v>0</v>
      </c>
    </row>
    <row r="233" spans="2:35">
      <c r="B233" s="30">
        <f t="shared" si="63"/>
        <v>48731</v>
      </c>
      <c r="C233" s="28">
        <f t="shared" si="71"/>
        <v>218</v>
      </c>
      <c r="D233" s="31">
        <f t="shared" si="72"/>
        <v>1711.7808847919844</v>
      </c>
      <c r="E233" s="31">
        <f t="shared" si="76"/>
        <v>158277.71095256304</v>
      </c>
      <c r="F233" s="31">
        <f>IPMT($E$3/12, 1, COUNT($C233:$C$375), $E233, 0)</f>
        <v>-1041.9949304377067</v>
      </c>
      <c r="G233" s="31">
        <f t="shared" si="73"/>
        <v>-669.78595435427769</v>
      </c>
      <c r="H233" s="31">
        <f t="shared" si="65"/>
        <v>-514.40256059582987</v>
      </c>
      <c r="I233" s="31">
        <f t="shared" si="66"/>
        <v>-527.5923698418768</v>
      </c>
      <c r="J233" s="31"/>
      <c r="K233" s="31"/>
      <c r="L233" s="31"/>
      <c r="M233" s="28">
        <f t="shared" si="79"/>
        <v>213</v>
      </c>
      <c r="N233" s="31">
        <f t="shared" si="77"/>
        <v>306.27123634903609</v>
      </c>
      <c r="O233" s="31">
        <f t="shared" si="62"/>
        <v>1730.4674027603571</v>
      </c>
      <c r="P233" s="31">
        <f>IPMT($O$3/12, 1, COUNT($M233:$M$375), $O233, 0)</f>
        <v>-4.3261685069008928</v>
      </c>
      <c r="Q233" s="31">
        <f t="shared" si="78"/>
        <v>-301.94506784213519</v>
      </c>
      <c r="R233" s="31"/>
      <c r="S233" s="31"/>
      <c r="AC233" s="30">
        <f t="shared" si="64"/>
        <v>48731</v>
      </c>
      <c r="AD233" s="28">
        <f t="shared" si="74"/>
        <v>218</v>
      </c>
      <c r="AE233" s="31">
        <f t="shared" si="75"/>
        <v>71052.09090850623</v>
      </c>
      <c r="AF233" s="31">
        <f t="shared" si="67"/>
        <v>-150.98569318057585</v>
      </c>
      <c r="AG233" s="31">
        <f t="shared" si="68"/>
        <v>-425.71614608004029</v>
      </c>
      <c r="AH233" s="31">
        <f t="shared" si="69"/>
        <v>-150.98569318057585</v>
      </c>
      <c r="AI233" s="31">
        <f t="shared" si="70"/>
        <v>0</v>
      </c>
    </row>
    <row r="234" spans="2:35">
      <c r="B234" s="30">
        <f t="shared" si="63"/>
        <v>48761</v>
      </c>
      <c r="C234" s="28">
        <f t="shared" si="71"/>
        <v>219</v>
      </c>
      <c r="D234" s="31">
        <f t="shared" si="72"/>
        <v>1711.7808847919844</v>
      </c>
      <c r="E234" s="31">
        <f t="shared" si="76"/>
        <v>157607.92499820876</v>
      </c>
      <c r="F234" s="31">
        <f>IPMT($E$3/12, 1, COUNT($C234:$C$375), $E234, 0)</f>
        <v>-1037.5855062382077</v>
      </c>
      <c r="G234" s="31">
        <f t="shared" si="73"/>
        <v>-674.19537855377666</v>
      </c>
      <c r="H234" s="31">
        <f t="shared" si="65"/>
        <v>-512.22575624417846</v>
      </c>
      <c r="I234" s="31">
        <f t="shared" si="66"/>
        <v>-525.35974999402924</v>
      </c>
      <c r="J234" s="31"/>
      <c r="K234" s="31"/>
      <c r="L234" s="31"/>
      <c r="M234" s="28">
        <f t="shared" si="79"/>
        <v>214</v>
      </c>
      <c r="N234" s="31">
        <f t="shared" si="77"/>
        <v>306.27123634903609</v>
      </c>
      <c r="O234" s="31">
        <f t="shared" si="62"/>
        <v>1428.522334918222</v>
      </c>
      <c r="P234" s="31">
        <f>IPMT($O$3/12, 1, COUNT($M234:$M$375), $O234, 0)</f>
        <v>-3.5713058372955548</v>
      </c>
      <c r="Q234" s="31">
        <f t="shared" si="78"/>
        <v>-302.69993051174055</v>
      </c>
      <c r="R234" s="31"/>
      <c r="S234" s="31"/>
      <c r="AC234" s="30">
        <f t="shared" si="64"/>
        <v>48761</v>
      </c>
      <c r="AD234" s="28">
        <f t="shared" si="74"/>
        <v>219</v>
      </c>
      <c r="AE234" s="31">
        <f t="shared" si="75"/>
        <v>70626.374762426189</v>
      </c>
      <c r="AF234" s="31">
        <f t="shared" si="67"/>
        <v>-150.08104637015578</v>
      </c>
      <c r="AG234" s="31">
        <f t="shared" si="68"/>
        <v>-426.62079289046034</v>
      </c>
      <c r="AH234" s="31">
        <f t="shared" si="69"/>
        <v>-150.08104637015578</v>
      </c>
      <c r="AI234" s="31">
        <f t="shared" si="70"/>
        <v>0</v>
      </c>
    </row>
    <row r="235" spans="2:35">
      <c r="B235" s="30">
        <f t="shared" si="63"/>
        <v>48792</v>
      </c>
      <c r="C235" s="28">
        <f t="shared" si="71"/>
        <v>220</v>
      </c>
      <c r="D235" s="31">
        <f t="shared" si="72"/>
        <v>1711.7808847919844</v>
      </c>
      <c r="E235" s="31">
        <f t="shared" si="76"/>
        <v>156933.729619655</v>
      </c>
      <c r="F235" s="31">
        <f>IPMT($E$3/12, 1, COUNT($C235:$C$375), $E235, 0)</f>
        <v>-1033.1470533293955</v>
      </c>
      <c r="G235" s="31">
        <f t="shared" si="73"/>
        <v>-678.63383146258889</v>
      </c>
      <c r="H235" s="31">
        <f t="shared" si="65"/>
        <v>-510.03462126387876</v>
      </c>
      <c r="I235" s="31">
        <f t="shared" si="66"/>
        <v>-523.11243206551671</v>
      </c>
      <c r="J235" s="31"/>
      <c r="K235" s="31"/>
      <c r="L235" s="31"/>
      <c r="M235" s="28">
        <f t="shared" si="79"/>
        <v>215</v>
      </c>
      <c r="N235" s="31">
        <f t="shared" si="77"/>
        <v>306.27123634903609</v>
      </c>
      <c r="O235" s="31">
        <f t="shared" si="62"/>
        <v>1125.8224044064814</v>
      </c>
      <c r="P235" s="31">
        <f>IPMT($O$3/12, 1, COUNT($M235:$M$375), $O235, 0)</f>
        <v>-2.8145560110162036</v>
      </c>
      <c r="Q235" s="31">
        <f t="shared" si="78"/>
        <v>-303.45668033801991</v>
      </c>
      <c r="R235" s="31"/>
      <c r="S235" s="31"/>
      <c r="AC235" s="30">
        <f t="shared" si="64"/>
        <v>48792</v>
      </c>
      <c r="AD235" s="28">
        <f t="shared" si="74"/>
        <v>220</v>
      </c>
      <c r="AE235" s="31">
        <f t="shared" si="75"/>
        <v>70199.753969535726</v>
      </c>
      <c r="AF235" s="31">
        <f t="shared" si="67"/>
        <v>-149.17447718526353</v>
      </c>
      <c r="AG235" s="31">
        <f t="shared" si="68"/>
        <v>-427.52736207535258</v>
      </c>
      <c r="AH235" s="31">
        <f t="shared" si="69"/>
        <v>-149.17447718526353</v>
      </c>
      <c r="AI235" s="31">
        <f t="shared" si="70"/>
        <v>0</v>
      </c>
    </row>
    <row r="236" spans="2:35">
      <c r="B236" s="30">
        <f t="shared" si="63"/>
        <v>48823</v>
      </c>
      <c r="C236" s="28">
        <f t="shared" si="71"/>
        <v>221</v>
      </c>
      <c r="D236" s="31">
        <f t="shared" si="72"/>
        <v>1711.7808847919844</v>
      </c>
      <c r="E236" s="31">
        <f t="shared" si="76"/>
        <v>156255.09578819241</v>
      </c>
      <c r="F236" s="31">
        <f>IPMT($E$3/12, 1, COUNT($C236:$C$375), $E236, 0)</f>
        <v>-1028.6793806056</v>
      </c>
      <c r="G236" s="31">
        <f t="shared" si="73"/>
        <v>-683.10150418638432</v>
      </c>
      <c r="H236" s="31">
        <f t="shared" si="65"/>
        <v>-507.82906131162537</v>
      </c>
      <c r="I236" s="31">
        <f t="shared" si="66"/>
        <v>-520.85031929397474</v>
      </c>
      <c r="J236" s="31"/>
      <c r="K236" s="31"/>
      <c r="L236" s="31"/>
      <c r="M236" s="28">
        <f t="shared" si="79"/>
        <v>216</v>
      </c>
      <c r="N236" s="31">
        <f t="shared" si="77"/>
        <v>306.27123634903609</v>
      </c>
      <c r="O236" s="31">
        <f t="shared" si="62"/>
        <v>822.36572406846153</v>
      </c>
      <c r="P236" s="31">
        <f>IPMT($O$3/12, 1, COUNT($M236:$M$375), $O236, 0)</f>
        <v>-2.0559143101711537</v>
      </c>
      <c r="Q236" s="31">
        <f t="shared" si="78"/>
        <v>-304.21532203886494</v>
      </c>
      <c r="R236" s="31"/>
      <c r="S236" s="31"/>
      <c r="AC236" s="30">
        <f t="shared" si="64"/>
        <v>48823</v>
      </c>
      <c r="AD236" s="28">
        <f t="shared" si="74"/>
        <v>221</v>
      </c>
      <c r="AE236" s="31">
        <f t="shared" si="75"/>
        <v>69772.226607460369</v>
      </c>
      <c r="AF236" s="31">
        <f t="shared" si="67"/>
        <v>-148.26598154085343</v>
      </c>
      <c r="AG236" s="31">
        <f t="shared" si="68"/>
        <v>-428.43585771976268</v>
      </c>
      <c r="AH236" s="31">
        <f t="shared" si="69"/>
        <v>-148.26598154085343</v>
      </c>
      <c r="AI236" s="31">
        <f t="shared" si="70"/>
        <v>0</v>
      </c>
    </row>
    <row r="237" spans="2:35">
      <c r="B237" s="30">
        <f t="shared" si="63"/>
        <v>48853</v>
      </c>
      <c r="C237" s="28">
        <f t="shared" si="71"/>
        <v>222</v>
      </c>
      <c r="D237" s="31">
        <f t="shared" si="72"/>
        <v>1711.7808847919844</v>
      </c>
      <c r="E237" s="31">
        <f t="shared" si="76"/>
        <v>155571.99428400604</v>
      </c>
      <c r="F237" s="31">
        <f>IPMT($E$3/12, 1, COUNT($C237:$C$375), $E237, 0)</f>
        <v>-1024.1822957030397</v>
      </c>
      <c r="G237" s="31">
        <f t="shared" si="73"/>
        <v>-687.59858908894466</v>
      </c>
      <c r="H237" s="31">
        <f t="shared" si="65"/>
        <v>-505.60898142301954</v>
      </c>
      <c r="I237" s="31">
        <f t="shared" si="66"/>
        <v>-518.57331428002021</v>
      </c>
      <c r="J237" s="31"/>
      <c r="K237" s="31"/>
      <c r="L237" s="31"/>
      <c r="M237" s="28">
        <f t="shared" si="79"/>
        <v>217</v>
      </c>
      <c r="N237" s="31">
        <f t="shared" si="77"/>
        <v>306.27123634903609</v>
      </c>
      <c r="O237" s="31">
        <f t="shared" si="62"/>
        <v>518.15040202959653</v>
      </c>
      <c r="P237" s="31">
        <f>IPMT($O$3/12, 1, COUNT($M237:$M$375), $O237, 0)</f>
        <v>-1.2953760050739913</v>
      </c>
      <c r="Q237" s="31">
        <f t="shared" si="78"/>
        <v>-304.9758603439621</v>
      </c>
      <c r="R237" s="31"/>
      <c r="S237" s="31"/>
      <c r="AC237" s="30">
        <f t="shared" si="64"/>
        <v>48853</v>
      </c>
      <c r="AD237" s="28">
        <f t="shared" si="74"/>
        <v>222</v>
      </c>
      <c r="AE237" s="31">
        <f t="shared" si="75"/>
        <v>69343.790749740612</v>
      </c>
      <c r="AF237" s="31">
        <f t="shared" si="67"/>
        <v>-147.35555534319894</v>
      </c>
      <c r="AG237" s="31">
        <f t="shared" si="68"/>
        <v>-429.34628391741717</v>
      </c>
      <c r="AH237" s="31">
        <f t="shared" si="69"/>
        <v>-147.35555534319894</v>
      </c>
      <c r="AI237" s="31">
        <f t="shared" si="70"/>
        <v>0</v>
      </c>
    </row>
    <row r="238" spans="2:35">
      <c r="B238" s="30">
        <f t="shared" si="63"/>
        <v>48884</v>
      </c>
      <c r="C238" s="28">
        <f t="shared" si="71"/>
        <v>223</v>
      </c>
      <c r="D238" s="31">
        <f t="shared" si="72"/>
        <v>1711.7808847919844</v>
      </c>
      <c r="E238" s="31">
        <f t="shared" si="76"/>
        <v>154884.3956949171</v>
      </c>
      <c r="F238" s="31">
        <f>IPMT($E$3/12, 1, COUNT($C238:$C$375), $E238, 0)</f>
        <v>-1019.6556049915375</v>
      </c>
      <c r="G238" s="31">
        <f t="shared" si="73"/>
        <v>-692.12527980044683</v>
      </c>
      <c r="H238" s="31">
        <f t="shared" si="65"/>
        <v>-503.37428600848051</v>
      </c>
      <c r="I238" s="31">
        <f t="shared" si="66"/>
        <v>-516.28131898305696</v>
      </c>
      <c r="J238" s="31"/>
      <c r="K238" s="31"/>
      <c r="L238" s="31"/>
      <c r="M238" s="28">
        <f t="shared" si="79"/>
        <v>218</v>
      </c>
      <c r="N238" s="31">
        <f t="shared" si="77"/>
        <v>306.27123634903609</v>
      </c>
      <c r="O238" s="31">
        <f t="shared" si="62"/>
        <v>213.17454168563444</v>
      </c>
      <c r="P238" s="31">
        <f>IPMT($O$3/12, 1, COUNT($M238:$M$375), $O238, 0)</f>
        <v>-0.53293635421408614</v>
      </c>
      <c r="Q238" s="31">
        <f t="shared" si="78"/>
        <v>-305.738299994822</v>
      </c>
      <c r="R238" s="31"/>
      <c r="S238" s="31"/>
      <c r="AC238" s="30">
        <f t="shared" si="64"/>
        <v>48884</v>
      </c>
      <c r="AD238" s="28">
        <f t="shared" si="74"/>
        <v>223</v>
      </c>
      <c r="AE238" s="31">
        <f t="shared" si="75"/>
        <v>68914.444465823195</v>
      </c>
      <c r="AF238" s="31">
        <f t="shared" si="67"/>
        <v>-146.44319448987443</v>
      </c>
      <c r="AG238" s="31">
        <f t="shared" si="68"/>
        <v>-430.25864477074168</v>
      </c>
      <c r="AH238" s="31">
        <f t="shared" si="69"/>
        <v>-146.44319448987443</v>
      </c>
      <c r="AI238" s="31">
        <f t="shared" si="70"/>
        <v>0</v>
      </c>
    </row>
    <row r="239" spans="2:35">
      <c r="B239" s="30">
        <f t="shared" si="63"/>
        <v>48914</v>
      </c>
      <c r="C239" s="28">
        <f t="shared" si="71"/>
        <v>224</v>
      </c>
      <c r="D239" s="31">
        <f t="shared" si="72"/>
        <v>1711.7808847919844</v>
      </c>
      <c r="E239" s="31">
        <f t="shared" si="76"/>
        <v>154192.27041511665</v>
      </c>
      <c r="F239" s="31">
        <f>IPMT($E$3/12, 1, COUNT($C239:$C$375), $E239, 0)</f>
        <v>-1015.0991135661847</v>
      </c>
      <c r="G239" s="31">
        <f t="shared" si="73"/>
        <v>-696.68177122579971</v>
      </c>
      <c r="H239" s="31">
        <f t="shared" si="65"/>
        <v>-501.12487884912912</v>
      </c>
      <c r="I239" s="31">
        <f t="shared" si="66"/>
        <v>-513.97423471705554</v>
      </c>
      <c r="J239" s="31"/>
      <c r="K239" s="31"/>
      <c r="L239" s="31"/>
      <c r="M239" s="28">
        <f t="shared" si="79"/>
        <v>219</v>
      </c>
      <c r="N239" s="31">
        <f t="shared" si="77"/>
        <v>306.27123634903609</v>
      </c>
      <c r="O239" s="31">
        <f t="shared" si="62"/>
        <v>-92.563758309187563</v>
      </c>
      <c r="P239" s="31">
        <f>IPMT($O$3/12, 1, COUNT($M239:$M$375), $O239, 0)</f>
        <v>0.2314093957729689</v>
      </c>
      <c r="Q239" s="31">
        <f t="shared" si="78"/>
        <v>-306.50264574480906</v>
      </c>
      <c r="R239" s="31"/>
      <c r="S239" s="31"/>
      <c r="AC239" s="30">
        <f t="shared" si="64"/>
        <v>48914</v>
      </c>
      <c r="AD239" s="28">
        <f t="shared" si="74"/>
        <v>224</v>
      </c>
      <c r="AE239" s="31">
        <f t="shared" si="75"/>
        <v>68484.185821052452</v>
      </c>
      <c r="AF239" s="31">
        <f t="shared" si="67"/>
        <v>-145.52889486973658</v>
      </c>
      <c r="AG239" s="31">
        <f t="shared" si="68"/>
        <v>-431.17294439087954</v>
      </c>
      <c r="AH239" s="31">
        <f t="shared" si="69"/>
        <v>-145.52889486973658</v>
      </c>
      <c r="AI239" s="31">
        <f t="shared" si="70"/>
        <v>0</v>
      </c>
    </row>
    <row r="240" spans="2:35">
      <c r="B240" s="30">
        <f t="shared" si="63"/>
        <v>48945</v>
      </c>
      <c r="C240" s="28">
        <f t="shared" si="71"/>
        <v>225</v>
      </c>
      <c r="D240" s="31">
        <f t="shared" si="72"/>
        <v>1711.7808847919844</v>
      </c>
      <c r="E240" s="31">
        <f t="shared" si="76"/>
        <v>153495.58864389086</v>
      </c>
      <c r="F240" s="31">
        <f>IPMT($E$3/12, 1, COUNT($C240:$C$375), $E240, 0)</f>
        <v>-1010.5126252389482</v>
      </c>
      <c r="G240" s="31">
        <f t="shared" si="73"/>
        <v>-701.26825955303616</v>
      </c>
      <c r="H240" s="31">
        <f t="shared" si="65"/>
        <v>-498.86066309264532</v>
      </c>
      <c r="I240" s="31">
        <f t="shared" si="66"/>
        <v>-511.65196214630288</v>
      </c>
      <c r="J240" s="31"/>
      <c r="K240" s="31"/>
      <c r="L240" s="31"/>
      <c r="M240" s="28">
        <f t="shared" si="79"/>
        <v>220</v>
      </c>
      <c r="N240" s="31">
        <f t="shared" si="77"/>
        <v>306.27123634903609</v>
      </c>
      <c r="O240" s="31">
        <f t="shared" si="62"/>
        <v>-399.06640405399662</v>
      </c>
      <c r="P240" s="31">
        <f>IPMT($O$3/12, 1, COUNT($M240:$M$375), $O240, 0)</f>
        <v>0.99766601013499157</v>
      </c>
      <c r="Q240" s="31">
        <f t="shared" si="78"/>
        <v>-307.26890235917108</v>
      </c>
      <c r="R240" s="31"/>
      <c r="S240" s="31"/>
      <c r="AC240" s="30">
        <f t="shared" si="64"/>
        <v>48945</v>
      </c>
      <c r="AD240" s="28">
        <f t="shared" si="74"/>
        <v>225</v>
      </c>
      <c r="AE240" s="31">
        <f t="shared" si="75"/>
        <v>68053.012876661567</v>
      </c>
      <c r="AF240" s="31">
        <f t="shared" si="67"/>
        <v>-144.612652362906</v>
      </c>
      <c r="AG240" s="31">
        <f t="shared" si="68"/>
        <v>-432.08918689771008</v>
      </c>
      <c r="AH240" s="31">
        <f t="shared" si="69"/>
        <v>-144.612652362906</v>
      </c>
      <c r="AI240" s="31">
        <f t="shared" si="70"/>
        <v>0</v>
      </c>
    </row>
    <row r="241" spans="2:35">
      <c r="B241" s="30">
        <f t="shared" si="63"/>
        <v>48976</v>
      </c>
      <c r="C241" s="28">
        <f t="shared" si="71"/>
        <v>226</v>
      </c>
      <c r="D241" s="31">
        <f t="shared" si="72"/>
        <v>1711.7808847919844</v>
      </c>
      <c r="E241" s="31">
        <f t="shared" si="76"/>
        <v>152794.32038433783</v>
      </c>
      <c r="F241" s="31">
        <f>IPMT($E$3/12, 1, COUNT($C241:$C$375), $E241, 0)</f>
        <v>-1005.895942530224</v>
      </c>
      <c r="G241" s="31">
        <f t="shared" si="73"/>
        <v>-705.88494226176033</v>
      </c>
      <c r="H241" s="31">
        <f t="shared" si="65"/>
        <v>-496.58154124909788</v>
      </c>
      <c r="I241" s="31">
        <f t="shared" si="66"/>
        <v>-509.31440128112615</v>
      </c>
      <c r="J241" s="31"/>
      <c r="K241" s="31"/>
      <c r="L241" s="31"/>
      <c r="M241" s="28">
        <f t="shared" si="79"/>
        <v>221</v>
      </c>
      <c r="N241" s="31">
        <f t="shared" si="77"/>
        <v>306.27123634903609</v>
      </c>
      <c r="O241" s="31">
        <f t="shared" si="62"/>
        <v>-706.3353064131677</v>
      </c>
      <c r="P241" s="31">
        <f>IPMT($O$3/12, 1, COUNT($M241:$M$375), $O241, 0)</f>
        <v>1.7658382660329193</v>
      </c>
      <c r="Q241" s="31">
        <f t="shared" si="78"/>
        <v>-308.037074615069</v>
      </c>
      <c r="R241" s="31"/>
      <c r="S241" s="31"/>
      <c r="AC241" s="30">
        <f t="shared" si="64"/>
        <v>48976</v>
      </c>
      <c r="AD241" s="28">
        <f t="shared" si="74"/>
        <v>226</v>
      </c>
      <c r="AE241" s="31">
        <f t="shared" si="75"/>
        <v>67620.923689763862</v>
      </c>
      <c r="AF241" s="31">
        <f t="shared" si="67"/>
        <v>-143.69446284074834</v>
      </c>
      <c r="AG241" s="31">
        <f t="shared" si="68"/>
        <v>-433.0073764198678</v>
      </c>
      <c r="AH241" s="31">
        <f t="shared" si="69"/>
        <v>-143.69446284074834</v>
      </c>
      <c r="AI241" s="31">
        <f t="shared" si="70"/>
        <v>0</v>
      </c>
    </row>
    <row r="242" spans="2:35">
      <c r="B242" s="30">
        <f t="shared" si="63"/>
        <v>49004</v>
      </c>
      <c r="C242" s="28">
        <f t="shared" si="71"/>
        <v>227</v>
      </c>
      <c r="D242" s="31">
        <f t="shared" si="72"/>
        <v>1711.7808847919844</v>
      </c>
      <c r="E242" s="31">
        <f t="shared" si="76"/>
        <v>152088.43544207606</v>
      </c>
      <c r="F242" s="31">
        <f>IPMT($E$3/12, 1, COUNT($C242:$C$375), $E242, 0)</f>
        <v>-1001.2488666603341</v>
      </c>
      <c r="G242" s="31">
        <f t="shared" si="73"/>
        <v>-710.53201813165026</v>
      </c>
      <c r="H242" s="31">
        <f t="shared" si="65"/>
        <v>-494.28741518674718</v>
      </c>
      <c r="I242" s="31">
        <f t="shared" si="66"/>
        <v>-506.96145147358692</v>
      </c>
      <c r="J242" s="31"/>
      <c r="K242" s="31"/>
      <c r="L242" s="31"/>
      <c r="M242" s="28">
        <f t="shared" si="79"/>
        <v>222</v>
      </c>
      <c r="N242" s="31">
        <f t="shared" si="77"/>
        <v>306.27123634903609</v>
      </c>
      <c r="O242" s="31">
        <f t="shared" si="62"/>
        <v>-1014.3723810282368</v>
      </c>
      <c r="P242" s="31">
        <f>IPMT($O$3/12, 1, COUNT($M242:$M$375), $O242, 0)</f>
        <v>2.5359309525705918</v>
      </c>
      <c r="Q242" s="31">
        <f t="shared" si="78"/>
        <v>-308.80716730160668</v>
      </c>
      <c r="R242" s="31"/>
      <c r="S242" s="31"/>
      <c r="AC242" s="30">
        <f t="shared" si="64"/>
        <v>49004</v>
      </c>
      <c r="AD242" s="28">
        <f t="shared" si="74"/>
        <v>227</v>
      </c>
      <c r="AE242" s="31">
        <f t="shared" si="75"/>
        <v>67187.916313344002</v>
      </c>
      <c r="AF242" s="31">
        <f t="shared" si="67"/>
        <v>-142.77432216585612</v>
      </c>
      <c r="AG242" s="31">
        <f t="shared" si="68"/>
        <v>-433.92751709475999</v>
      </c>
      <c r="AH242" s="31">
        <f t="shared" si="69"/>
        <v>-142.77432216585612</v>
      </c>
      <c r="AI242" s="31">
        <f t="shared" si="70"/>
        <v>0</v>
      </c>
    </row>
    <row r="243" spans="2:35">
      <c r="B243" s="30">
        <f t="shared" si="63"/>
        <v>49035</v>
      </c>
      <c r="C243" s="28">
        <f t="shared" si="71"/>
        <v>228</v>
      </c>
      <c r="D243" s="31">
        <f t="shared" si="72"/>
        <v>1711.7808847919844</v>
      </c>
      <c r="E243" s="31">
        <f t="shared" si="76"/>
        <v>151377.9034239444</v>
      </c>
      <c r="F243" s="31">
        <f>IPMT($E$3/12, 1, COUNT($C243:$C$375), $E243, 0)</f>
        <v>-996.57119754096732</v>
      </c>
      <c r="G243" s="31">
        <f t="shared" si="73"/>
        <v>-715.20968725101704</v>
      </c>
      <c r="H243" s="31">
        <f t="shared" si="65"/>
        <v>-491.97818612781936</v>
      </c>
      <c r="I243" s="31">
        <f t="shared" si="66"/>
        <v>-504.59301141314796</v>
      </c>
      <c r="J243" s="31"/>
      <c r="K243" s="31"/>
      <c r="L243" s="31"/>
      <c r="M243" s="28">
        <f t="shared" si="79"/>
        <v>223</v>
      </c>
      <c r="N243" s="31">
        <f t="shared" si="77"/>
        <v>306.27123634903609</v>
      </c>
      <c r="O243" s="31">
        <f t="shared" si="62"/>
        <v>-1323.1795483298433</v>
      </c>
      <c r="P243" s="31">
        <f>IPMT($O$3/12, 1, COUNT($M243:$M$375), $O243, 0)</f>
        <v>3.3079488708246085</v>
      </c>
      <c r="Q243" s="31">
        <f t="shared" si="78"/>
        <v>-309.57918521986068</v>
      </c>
      <c r="R243" s="31"/>
      <c r="S243" s="31"/>
      <c r="AC243" s="30">
        <f t="shared" si="64"/>
        <v>49035</v>
      </c>
      <c r="AD243" s="28">
        <f t="shared" si="74"/>
        <v>228</v>
      </c>
      <c r="AE243" s="31">
        <f t="shared" si="75"/>
        <v>66753.988796249236</v>
      </c>
      <c r="AF243" s="31">
        <f t="shared" si="67"/>
        <v>-141.85222619202978</v>
      </c>
      <c r="AG243" s="31">
        <f t="shared" si="68"/>
        <v>-434.84961306858634</v>
      </c>
      <c r="AH243" s="31">
        <f t="shared" si="69"/>
        <v>-141.85222619202978</v>
      </c>
      <c r="AI243" s="31">
        <f t="shared" si="70"/>
        <v>0</v>
      </c>
    </row>
    <row r="244" spans="2:35">
      <c r="B244" s="30">
        <f t="shared" si="63"/>
        <v>49065</v>
      </c>
      <c r="C244" s="28">
        <f t="shared" si="71"/>
        <v>229</v>
      </c>
      <c r="D244" s="31">
        <f t="shared" si="72"/>
        <v>1711.7808847919844</v>
      </c>
      <c r="E244" s="31">
        <f t="shared" si="76"/>
        <v>150662.69373669339</v>
      </c>
      <c r="F244" s="31">
        <f>IPMT($E$3/12, 1, COUNT($C244:$C$375), $E244, 0)</f>
        <v>-991.86273376656482</v>
      </c>
      <c r="G244" s="31">
        <f t="shared" si="73"/>
        <v>-719.91815102541955</v>
      </c>
      <c r="H244" s="31">
        <f t="shared" si="65"/>
        <v>-489.65375464425352</v>
      </c>
      <c r="I244" s="31">
        <f t="shared" si="66"/>
        <v>-502.20897912231129</v>
      </c>
      <c r="J244" s="31"/>
      <c r="K244" s="31"/>
      <c r="L244" s="31"/>
      <c r="M244" s="28">
        <f t="shared" si="79"/>
        <v>224</v>
      </c>
      <c r="N244" s="31">
        <f t="shared" si="77"/>
        <v>306.27123634903609</v>
      </c>
      <c r="O244" s="31">
        <f t="shared" si="62"/>
        <v>-1632.7587335497039</v>
      </c>
      <c r="P244" s="31">
        <f>IPMT($O$3/12, 1, COUNT($M244:$M$375), $O244, 0)</f>
        <v>4.0818968338742598</v>
      </c>
      <c r="Q244" s="31">
        <f t="shared" si="78"/>
        <v>-310.35313318291037</v>
      </c>
      <c r="R244" s="31"/>
      <c r="S244" s="31"/>
      <c r="AC244" s="30">
        <f t="shared" si="64"/>
        <v>49065</v>
      </c>
      <c r="AD244" s="28">
        <f t="shared" si="74"/>
        <v>229</v>
      </c>
      <c r="AE244" s="31">
        <f t="shared" si="75"/>
        <v>66319.139183180654</v>
      </c>
      <c r="AF244" s="31">
        <f t="shared" si="67"/>
        <v>-140.92817076425902</v>
      </c>
      <c r="AG244" s="31">
        <f t="shared" si="68"/>
        <v>-435.77366849635712</v>
      </c>
      <c r="AH244" s="31">
        <f t="shared" si="69"/>
        <v>-140.92817076425902</v>
      </c>
      <c r="AI244" s="31">
        <f t="shared" si="70"/>
        <v>0</v>
      </c>
    </row>
    <row r="245" spans="2:35">
      <c r="B245" s="30">
        <f t="shared" si="63"/>
        <v>49096</v>
      </c>
      <c r="C245" s="28">
        <f t="shared" si="71"/>
        <v>230</v>
      </c>
      <c r="D245" s="31">
        <f t="shared" si="72"/>
        <v>1711.7808847919844</v>
      </c>
      <c r="E245" s="31">
        <f t="shared" si="76"/>
        <v>149942.77558566796</v>
      </c>
      <c r="F245" s="31">
        <f>IPMT($E$3/12, 1, COUNT($C245:$C$375), $E245, 0)</f>
        <v>-987.12327260564734</v>
      </c>
      <c r="G245" s="31">
        <f t="shared" si="73"/>
        <v>-724.65761218633702</v>
      </c>
      <c r="H245" s="31">
        <f t="shared" si="65"/>
        <v>-487.31402065342087</v>
      </c>
      <c r="I245" s="31">
        <f t="shared" si="66"/>
        <v>-499.80925195222648</v>
      </c>
      <c r="J245" s="31"/>
      <c r="K245" s="31"/>
      <c r="L245" s="31"/>
      <c r="M245" s="28">
        <f t="shared" si="79"/>
        <v>225</v>
      </c>
      <c r="N245" s="31">
        <f t="shared" si="77"/>
        <v>306.27123634903609</v>
      </c>
      <c r="O245" s="31">
        <f t="shared" si="62"/>
        <v>-1943.1118667326143</v>
      </c>
      <c r="P245" s="31">
        <f>IPMT($O$3/12, 1, COUNT($M245:$M$375), $O245, 0)</f>
        <v>4.8577796668315356</v>
      </c>
      <c r="Q245" s="31">
        <f t="shared" si="78"/>
        <v>-311.12901601586765</v>
      </c>
      <c r="R245" s="31"/>
      <c r="S245" s="31"/>
      <c r="AC245" s="30">
        <f t="shared" si="64"/>
        <v>49096</v>
      </c>
      <c r="AD245" s="28">
        <f t="shared" si="74"/>
        <v>230</v>
      </c>
      <c r="AE245" s="31">
        <f t="shared" si="75"/>
        <v>65883.365514684294</v>
      </c>
      <c r="AF245" s="31">
        <f t="shared" si="67"/>
        <v>-140.00215171870423</v>
      </c>
      <c r="AG245" s="31">
        <f t="shared" si="68"/>
        <v>-436.69968754191189</v>
      </c>
      <c r="AH245" s="31">
        <f t="shared" si="69"/>
        <v>-140.00215171870423</v>
      </c>
      <c r="AI245" s="31">
        <f t="shared" si="70"/>
        <v>0</v>
      </c>
    </row>
    <row r="246" spans="2:35">
      <c r="B246" s="30">
        <f t="shared" si="63"/>
        <v>49126</v>
      </c>
      <c r="C246" s="28">
        <f t="shared" si="71"/>
        <v>231</v>
      </c>
      <c r="D246" s="31">
        <f t="shared" si="72"/>
        <v>1711.7808847919844</v>
      </c>
      <c r="E246" s="31">
        <f t="shared" si="76"/>
        <v>149218.11797348163</v>
      </c>
      <c r="F246" s="31">
        <f>IPMT($E$3/12, 1, COUNT($C246:$C$375), $E246, 0)</f>
        <v>-982.35260999208742</v>
      </c>
      <c r="G246" s="31">
        <f t="shared" si="73"/>
        <v>-729.42827479989694</v>
      </c>
      <c r="H246" s="31">
        <f t="shared" si="65"/>
        <v>-484.95888341381527</v>
      </c>
      <c r="I246" s="31">
        <f t="shared" si="66"/>
        <v>-497.39372657827215</v>
      </c>
      <c r="J246" s="31"/>
      <c r="K246" s="31"/>
      <c r="L246" s="31"/>
      <c r="M246" s="28">
        <f t="shared" si="79"/>
        <v>226</v>
      </c>
      <c r="N246" s="31">
        <f t="shared" si="77"/>
        <v>306.27123634903609</v>
      </c>
      <c r="O246" s="31">
        <f t="shared" si="62"/>
        <v>-2254.2408827484819</v>
      </c>
      <c r="P246" s="31">
        <f>IPMT($O$3/12, 1, COUNT($M246:$M$375), $O246, 0)</f>
        <v>5.6356022068712051</v>
      </c>
      <c r="Q246" s="31">
        <f t="shared" si="78"/>
        <v>-311.90683855590731</v>
      </c>
      <c r="R246" s="31"/>
      <c r="S246" s="31"/>
      <c r="AC246" s="30">
        <f t="shared" si="64"/>
        <v>49126</v>
      </c>
      <c r="AD246" s="28">
        <f t="shared" si="74"/>
        <v>231</v>
      </c>
      <c r="AE246" s="31">
        <f t="shared" si="75"/>
        <v>65446.66582714238</v>
      </c>
      <c r="AF246" s="31">
        <f t="shared" si="67"/>
        <v>-139.07416488267765</v>
      </c>
      <c r="AG246" s="31">
        <f t="shared" si="68"/>
        <v>-437.62767437793843</v>
      </c>
      <c r="AH246" s="31">
        <f t="shared" si="69"/>
        <v>-139.07416488267765</v>
      </c>
      <c r="AI246" s="31">
        <f t="shared" si="70"/>
        <v>0</v>
      </c>
    </row>
    <row r="247" spans="2:35">
      <c r="B247" s="30">
        <f t="shared" si="63"/>
        <v>49157</v>
      </c>
      <c r="C247" s="28">
        <f t="shared" si="71"/>
        <v>232</v>
      </c>
      <c r="D247" s="31">
        <f t="shared" si="72"/>
        <v>1711.7808847919844</v>
      </c>
      <c r="E247" s="31">
        <f t="shared" si="76"/>
        <v>148488.68969868173</v>
      </c>
      <c r="F247" s="31">
        <f>IPMT($E$3/12, 1, COUNT($C247:$C$375), $E247, 0)</f>
        <v>-977.55054051632135</v>
      </c>
      <c r="G247" s="31">
        <f t="shared" si="73"/>
        <v>-734.23034427566301</v>
      </c>
      <c r="H247" s="31">
        <f t="shared" si="65"/>
        <v>-482.58824152071554</v>
      </c>
      <c r="I247" s="31">
        <f t="shared" si="66"/>
        <v>-494.96229899560581</v>
      </c>
      <c r="J247" s="31"/>
      <c r="K247" s="31"/>
      <c r="L247" s="31"/>
      <c r="M247" s="28">
        <f t="shared" si="79"/>
        <v>227</v>
      </c>
      <c r="N247" s="31">
        <f t="shared" si="77"/>
        <v>306.27123634903609</v>
      </c>
      <c r="O247" s="31">
        <f t="shared" si="62"/>
        <v>-2566.1477213043891</v>
      </c>
      <c r="P247" s="31">
        <f>IPMT($O$3/12, 1, COUNT($M247:$M$375), $O247, 0)</f>
        <v>6.4153693032609729</v>
      </c>
      <c r="Q247" s="31">
        <f t="shared" si="78"/>
        <v>-312.68660565229703</v>
      </c>
      <c r="R247" s="31"/>
      <c r="S247" s="31"/>
      <c r="AC247" s="30">
        <f t="shared" si="64"/>
        <v>49157</v>
      </c>
      <c r="AD247" s="28">
        <f t="shared" si="74"/>
        <v>232</v>
      </c>
      <c r="AE247" s="31">
        <f t="shared" si="75"/>
        <v>65009.038152764442</v>
      </c>
      <c r="AF247" s="31">
        <f t="shared" si="67"/>
        <v>-138.14420607462455</v>
      </c>
      <c r="AG247" s="31">
        <f t="shared" si="68"/>
        <v>-438.55763318599156</v>
      </c>
      <c r="AH247" s="31">
        <f t="shared" si="69"/>
        <v>-138.14420607462455</v>
      </c>
      <c r="AI247" s="31">
        <f t="shared" si="70"/>
        <v>0</v>
      </c>
    </row>
    <row r="248" spans="2:35">
      <c r="B248" s="30">
        <f t="shared" si="63"/>
        <v>49188</v>
      </c>
      <c r="C248" s="28">
        <f t="shared" si="71"/>
        <v>233</v>
      </c>
      <c r="D248" s="31">
        <f t="shared" si="72"/>
        <v>1711.7808847919844</v>
      </c>
      <c r="E248" s="31">
        <f t="shared" si="76"/>
        <v>147754.45935440608</v>
      </c>
      <c r="F248" s="31">
        <f>IPMT($E$3/12, 1, COUNT($C248:$C$375), $E248, 0)</f>
        <v>-972.71685741650674</v>
      </c>
      <c r="G248" s="31">
        <f t="shared" si="73"/>
        <v>-739.06402737547762</v>
      </c>
      <c r="H248" s="31">
        <f t="shared" si="65"/>
        <v>-480.20199290181978</v>
      </c>
      <c r="I248" s="31">
        <f t="shared" si="66"/>
        <v>-492.51486451468696</v>
      </c>
      <c r="J248" s="31"/>
      <c r="K248" s="31"/>
      <c r="L248" s="31"/>
      <c r="M248" s="28">
        <f t="shared" si="79"/>
        <v>228</v>
      </c>
      <c r="N248" s="31">
        <f t="shared" si="77"/>
        <v>306.27123634903609</v>
      </c>
      <c r="O248" s="31">
        <f t="shared" ref="O248:O311" si="80">O247+Q247+R247</f>
        <v>-2878.8343269566863</v>
      </c>
      <c r="P248" s="31">
        <f>IPMT($O$3/12, 1, COUNT($M248:$M$375), $O248, 0)</f>
        <v>7.1970858173917156</v>
      </c>
      <c r="Q248" s="31">
        <f t="shared" si="78"/>
        <v>-313.46832216642781</v>
      </c>
      <c r="R248" s="31"/>
      <c r="S248" s="31"/>
      <c r="AC248" s="30">
        <f t="shared" si="64"/>
        <v>49188</v>
      </c>
      <c r="AD248" s="28">
        <f t="shared" si="74"/>
        <v>233</v>
      </c>
      <c r="AE248" s="31">
        <f t="shared" si="75"/>
        <v>64570.48051957845</v>
      </c>
      <c r="AF248" s="31">
        <f t="shared" si="67"/>
        <v>-137.21227110410433</v>
      </c>
      <c r="AG248" s="31">
        <f t="shared" si="68"/>
        <v>-439.48956815651178</v>
      </c>
      <c r="AH248" s="31">
        <f t="shared" si="69"/>
        <v>-137.21227110410433</v>
      </c>
      <c r="AI248" s="31">
        <f t="shared" si="70"/>
        <v>0</v>
      </c>
    </row>
    <row r="249" spans="2:35">
      <c r="B249" s="30">
        <f t="shared" si="63"/>
        <v>49218</v>
      </c>
      <c r="C249" s="28">
        <f t="shared" si="71"/>
        <v>234</v>
      </c>
      <c r="D249" s="31">
        <f t="shared" si="72"/>
        <v>1711.7808847919844</v>
      </c>
      <c r="E249" s="31">
        <f t="shared" si="76"/>
        <v>147015.39532703059</v>
      </c>
      <c r="F249" s="31">
        <f>IPMT($E$3/12, 1, COUNT($C249:$C$375), $E249, 0)</f>
        <v>-967.85135256961803</v>
      </c>
      <c r="G249" s="31">
        <f t="shared" si="73"/>
        <v>-743.92953222236633</v>
      </c>
      <c r="H249" s="31">
        <f t="shared" si="65"/>
        <v>-477.80003481284945</v>
      </c>
      <c r="I249" s="31">
        <f t="shared" si="66"/>
        <v>-490.05131775676858</v>
      </c>
      <c r="J249" s="31"/>
      <c r="K249" s="31"/>
      <c r="L249" s="31"/>
      <c r="M249" s="28">
        <f t="shared" si="79"/>
        <v>229</v>
      </c>
      <c r="N249" s="31">
        <f t="shared" si="77"/>
        <v>306.27123634903609</v>
      </c>
      <c r="O249" s="31">
        <f t="shared" si="80"/>
        <v>-3192.302649123114</v>
      </c>
      <c r="P249" s="31">
        <f>IPMT($O$3/12, 1, COUNT($M249:$M$375), $O249, 0)</f>
        <v>7.9807566228077853</v>
      </c>
      <c r="Q249" s="31">
        <f t="shared" si="78"/>
        <v>-314.25199297184389</v>
      </c>
      <c r="R249" s="31"/>
      <c r="S249" s="31"/>
      <c r="AC249" s="30">
        <f t="shared" si="64"/>
        <v>49218</v>
      </c>
      <c r="AD249" s="28">
        <f t="shared" si="74"/>
        <v>234</v>
      </c>
      <c r="AE249" s="31">
        <f t="shared" si="75"/>
        <v>64130.99095142194</v>
      </c>
      <c r="AF249" s="31">
        <f t="shared" si="67"/>
        <v>-136.27835577177177</v>
      </c>
      <c r="AG249" s="31">
        <f t="shared" si="68"/>
        <v>-440.42348348884434</v>
      </c>
      <c r="AH249" s="31">
        <f t="shared" si="69"/>
        <v>-136.27835577177177</v>
      </c>
      <c r="AI249" s="31">
        <f t="shared" si="70"/>
        <v>0</v>
      </c>
    </row>
    <row r="250" spans="2:35">
      <c r="B250" s="30">
        <f t="shared" si="63"/>
        <v>49249</v>
      </c>
      <c r="C250" s="28">
        <f t="shared" si="71"/>
        <v>235</v>
      </c>
      <c r="D250" s="31">
        <f t="shared" si="72"/>
        <v>1711.7808847919844</v>
      </c>
      <c r="E250" s="31">
        <f t="shared" si="76"/>
        <v>146271.46579480823</v>
      </c>
      <c r="F250" s="31">
        <f>IPMT($E$3/12, 1, COUNT($C250:$C$375), $E250, 0)</f>
        <v>-962.95381648248758</v>
      </c>
      <c r="G250" s="31">
        <f t="shared" si="73"/>
        <v>-748.82706830949678</v>
      </c>
      <c r="H250" s="31">
        <f t="shared" si="65"/>
        <v>-475.38226383312673</v>
      </c>
      <c r="I250" s="31">
        <f t="shared" si="66"/>
        <v>-487.57155264936085</v>
      </c>
      <c r="J250" s="31"/>
      <c r="K250" s="31"/>
      <c r="L250" s="31"/>
      <c r="M250" s="28">
        <f t="shared" si="79"/>
        <v>230</v>
      </c>
      <c r="N250" s="31">
        <f t="shared" si="77"/>
        <v>306.27123634903609</v>
      </c>
      <c r="O250" s="31">
        <f t="shared" si="80"/>
        <v>-3506.5546420949577</v>
      </c>
      <c r="P250" s="31">
        <f>IPMT($O$3/12, 1, COUNT($M250:$M$375), $O250, 0)</f>
        <v>8.7663866052373951</v>
      </c>
      <c r="Q250" s="31">
        <f t="shared" si="78"/>
        <v>-315.0376229542735</v>
      </c>
      <c r="R250" s="31"/>
      <c r="S250" s="31"/>
      <c r="AC250" s="30">
        <f t="shared" si="64"/>
        <v>49249</v>
      </c>
      <c r="AD250" s="28">
        <f t="shared" si="74"/>
        <v>235</v>
      </c>
      <c r="AE250" s="31">
        <f t="shared" si="75"/>
        <v>63690.567467933099</v>
      </c>
      <c r="AF250" s="31">
        <f t="shared" si="67"/>
        <v>-135.34245586935793</v>
      </c>
      <c r="AG250" s="31">
        <f t="shared" si="68"/>
        <v>-441.35938339125818</v>
      </c>
      <c r="AH250" s="31">
        <f t="shared" si="69"/>
        <v>-135.34245586935793</v>
      </c>
      <c r="AI250" s="31">
        <f t="shared" si="70"/>
        <v>0</v>
      </c>
    </row>
    <row r="251" spans="2:35">
      <c r="B251" s="30">
        <f t="shared" si="63"/>
        <v>49279</v>
      </c>
      <c r="C251" s="28">
        <f t="shared" si="71"/>
        <v>236</v>
      </c>
      <c r="D251" s="31">
        <f t="shared" si="72"/>
        <v>1711.7808847919844</v>
      </c>
      <c r="E251" s="31">
        <f t="shared" si="76"/>
        <v>145522.63872649873</v>
      </c>
      <c r="F251" s="31">
        <f>IPMT($E$3/12, 1, COUNT($C251:$C$375), $E251, 0)</f>
        <v>-958.02403828278329</v>
      </c>
      <c r="G251" s="31">
        <f t="shared" si="73"/>
        <v>-753.75684650920107</v>
      </c>
      <c r="H251" s="31">
        <f t="shared" si="65"/>
        <v>-472.94857586112084</v>
      </c>
      <c r="I251" s="31">
        <f t="shared" si="66"/>
        <v>-485.07546242166245</v>
      </c>
      <c r="J251" s="31"/>
      <c r="K251" s="31"/>
      <c r="L251" s="31"/>
      <c r="M251" s="28">
        <f t="shared" si="79"/>
        <v>231</v>
      </c>
      <c r="N251" s="31">
        <f t="shared" si="77"/>
        <v>306.27123634903609</v>
      </c>
      <c r="O251" s="31">
        <f t="shared" si="80"/>
        <v>-3821.5922650492312</v>
      </c>
      <c r="P251" s="31">
        <f>IPMT($O$3/12, 1, COUNT($M251:$M$375), $O251, 0)</f>
        <v>9.5539806626230774</v>
      </c>
      <c r="Q251" s="31">
        <f t="shared" si="78"/>
        <v>-315.82521701165916</v>
      </c>
      <c r="R251" s="31"/>
      <c r="S251" s="31"/>
      <c r="AC251" s="30">
        <f t="shared" si="64"/>
        <v>49279</v>
      </c>
      <c r="AD251" s="28">
        <f t="shared" si="74"/>
        <v>236</v>
      </c>
      <c r="AE251" s="31">
        <f t="shared" si="75"/>
        <v>63249.208084541839</v>
      </c>
      <c r="AF251" s="31">
        <f t="shared" si="67"/>
        <v>-134.40456717965154</v>
      </c>
      <c r="AG251" s="31">
        <f t="shared" si="68"/>
        <v>-442.2972720809646</v>
      </c>
      <c r="AH251" s="31">
        <f t="shared" si="69"/>
        <v>-134.40456717965154</v>
      </c>
      <c r="AI251" s="31">
        <f t="shared" si="70"/>
        <v>0</v>
      </c>
    </row>
    <row r="252" spans="2:35">
      <c r="B252" s="30">
        <f t="shared" si="63"/>
        <v>49310</v>
      </c>
      <c r="C252" s="28">
        <f t="shared" si="71"/>
        <v>237</v>
      </c>
      <c r="D252" s="31">
        <f t="shared" si="72"/>
        <v>1711.7808847919844</v>
      </c>
      <c r="E252" s="31">
        <f t="shared" si="76"/>
        <v>144768.88187998952</v>
      </c>
      <c r="F252" s="31">
        <f>IPMT($E$3/12, 1, COUNT($C252:$C$375), $E252, 0)</f>
        <v>-953.06180570993104</v>
      </c>
      <c r="G252" s="31">
        <f t="shared" si="73"/>
        <v>-758.71907908205333</v>
      </c>
      <c r="H252" s="31">
        <f t="shared" si="65"/>
        <v>-470.498866109966</v>
      </c>
      <c r="I252" s="31">
        <f t="shared" si="66"/>
        <v>-482.56293959996503</v>
      </c>
      <c r="J252" s="31"/>
      <c r="K252" s="31"/>
      <c r="L252" s="31"/>
      <c r="M252" s="28">
        <f t="shared" si="79"/>
        <v>232</v>
      </c>
      <c r="N252" s="31">
        <f t="shared" si="77"/>
        <v>306.27123634903609</v>
      </c>
      <c r="O252" s="31">
        <f t="shared" si="80"/>
        <v>-4137.4174820608905</v>
      </c>
      <c r="P252" s="31">
        <f>IPMT($O$3/12, 1, COUNT($M252:$M$375), $O252, 0)</f>
        <v>10.343543705152227</v>
      </c>
      <c r="Q252" s="31">
        <f t="shared" si="78"/>
        <v>-316.61478005418832</v>
      </c>
      <c r="R252" s="31"/>
      <c r="S252" s="31"/>
      <c r="AC252" s="30">
        <f t="shared" si="64"/>
        <v>49310</v>
      </c>
      <c r="AD252" s="28">
        <f t="shared" si="74"/>
        <v>237</v>
      </c>
      <c r="AE252" s="31">
        <f t="shared" si="75"/>
        <v>62806.910812460876</v>
      </c>
      <c r="AF252" s="31">
        <f t="shared" si="67"/>
        <v>-133.46468547647945</v>
      </c>
      <c r="AG252" s="31">
        <f t="shared" si="68"/>
        <v>-443.23715378413669</v>
      </c>
      <c r="AH252" s="31">
        <f t="shared" si="69"/>
        <v>-133.46468547647945</v>
      </c>
      <c r="AI252" s="31">
        <f t="shared" si="70"/>
        <v>0</v>
      </c>
    </row>
    <row r="253" spans="2:35">
      <c r="B253" s="30">
        <f t="shared" si="63"/>
        <v>49341</v>
      </c>
      <c r="C253" s="28">
        <f t="shared" si="71"/>
        <v>238</v>
      </c>
      <c r="D253" s="31">
        <f t="shared" si="72"/>
        <v>1711.7808847919844</v>
      </c>
      <c r="E253" s="31">
        <f t="shared" si="76"/>
        <v>144010.16280090748</v>
      </c>
      <c r="F253" s="31">
        <f>IPMT($E$3/12, 1, COUNT($C253:$C$375), $E253, 0)</f>
        <v>-948.06690510597423</v>
      </c>
      <c r="G253" s="31">
        <f t="shared" si="73"/>
        <v>-763.71397968601013</v>
      </c>
      <c r="H253" s="31">
        <f t="shared" si="65"/>
        <v>-468.03302910294929</v>
      </c>
      <c r="I253" s="31">
        <f t="shared" si="66"/>
        <v>-480.03387600302494</v>
      </c>
      <c r="J253" s="31"/>
      <c r="K253" s="31"/>
      <c r="L253" s="31"/>
      <c r="M253" s="28">
        <f t="shared" si="79"/>
        <v>233</v>
      </c>
      <c r="N253" s="31">
        <f t="shared" si="77"/>
        <v>306.27123634903609</v>
      </c>
      <c r="O253" s="31">
        <f t="shared" si="80"/>
        <v>-4454.032262115079</v>
      </c>
      <c r="P253" s="31">
        <f>IPMT($O$3/12, 1, COUNT($M253:$M$375), $O253, 0)</f>
        <v>11.135080655287698</v>
      </c>
      <c r="Q253" s="31">
        <f t="shared" si="78"/>
        <v>-317.4063170043238</v>
      </c>
      <c r="R253" s="31"/>
      <c r="S253" s="31"/>
      <c r="AC253" s="30">
        <f t="shared" si="64"/>
        <v>49341</v>
      </c>
      <c r="AD253" s="28">
        <f t="shared" si="74"/>
        <v>238</v>
      </c>
      <c r="AE253" s="31">
        <f t="shared" si="75"/>
        <v>62363.673658676737</v>
      </c>
      <c r="AF253" s="31">
        <f t="shared" si="67"/>
        <v>-132.52280652468818</v>
      </c>
      <c r="AG253" s="31">
        <f t="shared" si="68"/>
        <v>-444.17903273592793</v>
      </c>
      <c r="AH253" s="31">
        <f t="shared" si="69"/>
        <v>-132.52280652468818</v>
      </c>
      <c r="AI253" s="31">
        <f t="shared" si="70"/>
        <v>0</v>
      </c>
    </row>
    <row r="254" spans="2:35">
      <c r="B254" s="30">
        <f t="shared" si="63"/>
        <v>49369</v>
      </c>
      <c r="C254" s="28">
        <f t="shared" si="71"/>
        <v>239</v>
      </c>
      <c r="D254" s="31">
        <f t="shared" si="72"/>
        <v>1711.7808847919844</v>
      </c>
      <c r="E254" s="31">
        <f t="shared" si="76"/>
        <v>143246.44882122148</v>
      </c>
      <c r="F254" s="31">
        <f>IPMT($E$3/12, 1, COUNT($C254:$C$375), $E254, 0)</f>
        <v>-943.03912140637476</v>
      </c>
      <c r="G254" s="31">
        <f t="shared" si="73"/>
        <v>-768.7417633856096</v>
      </c>
      <c r="H254" s="31">
        <f t="shared" si="65"/>
        <v>-465.55095866896977</v>
      </c>
      <c r="I254" s="31">
        <f t="shared" si="66"/>
        <v>-477.48816273740499</v>
      </c>
      <c r="J254" s="31"/>
      <c r="K254" s="31"/>
      <c r="L254" s="31"/>
      <c r="M254" s="28">
        <f t="shared" si="79"/>
        <v>234</v>
      </c>
      <c r="N254" s="31">
        <f t="shared" si="77"/>
        <v>306.27123634903609</v>
      </c>
      <c r="O254" s="31">
        <f t="shared" si="80"/>
        <v>-4771.4385791194027</v>
      </c>
      <c r="P254" s="31">
        <f>IPMT($O$3/12, 1, COUNT($M254:$M$375), $O254, 0)</f>
        <v>11.928596447798506</v>
      </c>
      <c r="Q254" s="31">
        <f t="shared" si="78"/>
        <v>-318.19983279683458</v>
      </c>
      <c r="R254" s="31"/>
      <c r="S254" s="31"/>
      <c r="AC254" s="30">
        <f t="shared" si="64"/>
        <v>49369</v>
      </c>
      <c r="AD254" s="28">
        <f t="shared" si="74"/>
        <v>239</v>
      </c>
      <c r="AE254" s="31">
        <f t="shared" si="75"/>
        <v>61919.49462594081</v>
      </c>
      <c r="AF254" s="31">
        <f t="shared" si="67"/>
        <v>-131.57892608012435</v>
      </c>
      <c r="AG254" s="31">
        <f t="shared" si="68"/>
        <v>-445.12291318049176</v>
      </c>
      <c r="AH254" s="31">
        <f t="shared" si="69"/>
        <v>-131.57892608012435</v>
      </c>
      <c r="AI254" s="31">
        <f t="shared" si="70"/>
        <v>0</v>
      </c>
    </row>
    <row r="255" spans="2:35">
      <c r="B255" s="30">
        <f t="shared" si="63"/>
        <v>49400</v>
      </c>
      <c r="C255" s="28">
        <f t="shared" si="71"/>
        <v>240</v>
      </c>
      <c r="D255" s="31">
        <f t="shared" si="72"/>
        <v>1711.7808847919844</v>
      </c>
      <c r="E255" s="31">
        <f t="shared" si="76"/>
        <v>142477.70705783585</v>
      </c>
      <c r="F255" s="31">
        <f>IPMT($E$3/12, 1, COUNT($C255:$C$375), $E255, 0)</f>
        <v>-937.97823813075274</v>
      </c>
      <c r="G255" s="31">
        <f t="shared" si="73"/>
        <v>-773.80264666123162</v>
      </c>
      <c r="H255" s="31">
        <f t="shared" si="65"/>
        <v>-463.05254793796655</v>
      </c>
      <c r="I255" s="31">
        <f t="shared" si="66"/>
        <v>-474.92569019278619</v>
      </c>
      <c r="J255" s="31"/>
      <c r="K255" s="31"/>
      <c r="L255" s="31"/>
      <c r="M255" s="28">
        <f t="shared" si="79"/>
        <v>235</v>
      </c>
      <c r="N255" s="31">
        <f t="shared" si="77"/>
        <v>306.27123634903609</v>
      </c>
      <c r="O255" s="31">
        <f t="shared" si="80"/>
        <v>-5089.6384119162376</v>
      </c>
      <c r="P255" s="31">
        <f>IPMT($O$3/12, 1, COUNT($M255:$M$375), $O255, 0)</f>
        <v>12.724096029790596</v>
      </c>
      <c r="Q255" s="31">
        <f t="shared" si="78"/>
        <v>-318.99533237882667</v>
      </c>
      <c r="R255" s="31"/>
      <c r="S255" s="31"/>
      <c r="AC255" s="30">
        <f t="shared" si="64"/>
        <v>49400</v>
      </c>
      <c r="AD255" s="28">
        <f t="shared" si="74"/>
        <v>240</v>
      </c>
      <c r="AE255" s="31">
        <f t="shared" si="75"/>
        <v>61474.371712760316</v>
      </c>
      <c r="AF255" s="31">
        <f t="shared" si="67"/>
        <v>-130.63303988961579</v>
      </c>
      <c r="AG255" s="31">
        <f t="shared" si="68"/>
        <v>-446.0687993710003</v>
      </c>
      <c r="AH255" s="31">
        <f t="shared" si="69"/>
        <v>-130.63303988961579</v>
      </c>
      <c r="AI255" s="31">
        <f t="shared" si="70"/>
        <v>0</v>
      </c>
    </row>
    <row r="256" spans="2:35">
      <c r="B256" s="30">
        <f t="shared" si="63"/>
        <v>49430</v>
      </c>
      <c r="C256" s="28">
        <f t="shared" si="71"/>
        <v>241</v>
      </c>
      <c r="D256" s="31">
        <f t="shared" si="72"/>
        <v>1711.7808847919844</v>
      </c>
      <c r="E256" s="31">
        <f t="shared" si="76"/>
        <v>141703.90441117462</v>
      </c>
      <c r="F256" s="31">
        <f>IPMT($E$3/12, 1, COUNT($C256:$C$375), $E256, 0)</f>
        <v>-932.88403737356623</v>
      </c>
      <c r="G256" s="31">
        <f t="shared" si="73"/>
        <v>-778.89684741841813</v>
      </c>
      <c r="H256" s="31">
        <f t="shared" si="65"/>
        <v>-460.5376893363175</v>
      </c>
      <c r="I256" s="31">
        <f t="shared" si="66"/>
        <v>-472.34634803724873</v>
      </c>
      <c r="J256" s="31"/>
      <c r="K256" s="31"/>
      <c r="L256" s="31"/>
      <c r="M256" s="28">
        <f t="shared" si="79"/>
        <v>236</v>
      </c>
      <c r="N256" s="31">
        <f t="shared" si="77"/>
        <v>306.27123634903609</v>
      </c>
      <c r="O256" s="31">
        <f t="shared" si="80"/>
        <v>-5408.6337442950644</v>
      </c>
      <c r="P256" s="31">
        <f>IPMT($O$3/12, 1, COUNT($M256:$M$375), $O256, 0)</f>
        <v>13.521584360737661</v>
      </c>
      <c r="Q256" s="31">
        <f t="shared" si="78"/>
        <v>-319.79282070977376</v>
      </c>
      <c r="R256" s="31"/>
      <c r="S256" s="31"/>
      <c r="AC256" s="30">
        <f t="shared" si="64"/>
        <v>49430</v>
      </c>
      <c r="AD256" s="28">
        <f t="shared" si="74"/>
        <v>241</v>
      </c>
      <c r="AE256" s="31">
        <f t="shared" si="75"/>
        <v>61028.302913389314</v>
      </c>
      <c r="AF256" s="31">
        <f t="shared" si="67"/>
        <v>-129.6851436909524</v>
      </c>
      <c r="AG256" s="31">
        <f t="shared" si="68"/>
        <v>-447.01669556966374</v>
      </c>
      <c r="AH256" s="31">
        <f t="shared" si="69"/>
        <v>-129.6851436909524</v>
      </c>
      <c r="AI256" s="31">
        <f t="shared" si="70"/>
        <v>0</v>
      </c>
    </row>
    <row r="257" spans="2:35">
      <c r="B257" s="30">
        <f t="shared" si="63"/>
        <v>49461</v>
      </c>
      <c r="C257" s="28">
        <f t="shared" si="71"/>
        <v>242</v>
      </c>
      <c r="D257" s="31">
        <f t="shared" si="72"/>
        <v>1711.7808847919844</v>
      </c>
      <c r="E257" s="31">
        <f t="shared" si="76"/>
        <v>140925.0075637562</v>
      </c>
      <c r="F257" s="31">
        <f>IPMT($E$3/12, 1, COUNT($C257:$C$375), $E257, 0)</f>
        <v>-927.75629979472831</v>
      </c>
      <c r="G257" s="31">
        <f t="shared" si="73"/>
        <v>-784.02458499725606</v>
      </c>
      <c r="H257" s="31">
        <f t="shared" si="65"/>
        <v>-458.00627458220765</v>
      </c>
      <c r="I257" s="31">
        <f t="shared" si="66"/>
        <v>-469.75002521252065</v>
      </c>
      <c r="J257" s="31"/>
      <c r="K257" s="31"/>
      <c r="L257" s="31"/>
      <c r="M257" s="28">
        <f t="shared" si="79"/>
        <v>237</v>
      </c>
      <c r="N257" s="31">
        <f t="shared" si="77"/>
        <v>306.27123634903609</v>
      </c>
      <c r="O257" s="31">
        <f t="shared" si="80"/>
        <v>-5728.4265650048383</v>
      </c>
      <c r="P257" s="31">
        <f>IPMT($O$3/12, 1, COUNT($M257:$M$375), $O257, 0)</f>
        <v>14.321066412512096</v>
      </c>
      <c r="Q257" s="31">
        <f t="shared" si="78"/>
        <v>-320.59230276154818</v>
      </c>
      <c r="R257" s="31"/>
      <c r="S257" s="31"/>
      <c r="AC257" s="30">
        <f t="shared" si="64"/>
        <v>49461</v>
      </c>
      <c r="AD257" s="28">
        <f t="shared" si="74"/>
        <v>242</v>
      </c>
      <c r="AE257" s="31">
        <f t="shared" si="75"/>
        <v>60581.286217819652</v>
      </c>
      <c r="AF257" s="31">
        <f t="shared" si="67"/>
        <v>-128.73523321286686</v>
      </c>
      <c r="AG257" s="31">
        <f t="shared" si="68"/>
        <v>-447.96660604774922</v>
      </c>
      <c r="AH257" s="31">
        <f t="shared" si="69"/>
        <v>-128.73523321286686</v>
      </c>
      <c r="AI257" s="31">
        <f t="shared" si="70"/>
        <v>0</v>
      </c>
    </row>
    <row r="258" spans="2:35">
      <c r="B258" s="30">
        <f t="shared" si="63"/>
        <v>49491</v>
      </c>
      <c r="C258" s="28">
        <f t="shared" si="71"/>
        <v>243</v>
      </c>
      <c r="D258" s="31">
        <f t="shared" si="72"/>
        <v>1711.7808847919844</v>
      </c>
      <c r="E258" s="31">
        <f t="shared" si="76"/>
        <v>140140.98297875896</v>
      </c>
      <c r="F258" s="31">
        <f>IPMT($E$3/12, 1, COUNT($C258:$C$375), $E258, 0)</f>
        <v>-922.59480461016312</v>
      </c>
      <c r="G258" s="31">
        <f t="shared" si="73"/>
        <v>-789.18608018182124</v>
      </c>
      <c r="H258" s="31">
        <f t="shared" si="65"/>
        <v>-455.45819468096664</v>
      </c>
      <c r="I258" s="31">
        <f t="shared" si="66"/>
        <v>-467.13660992919648</v>
      </c>
      <c r="J258" s="31"/>
      <c r="K258" s="31"/>
      <c r="L258" s="31"/>
      <c r="M258" s="28">
        <f t="shared" si="79"/>
        <v>238</v>
      </c>
      <c r="N258" s="31">
        <f t="shared" si="77"/>
        <v>306.27123634903609</v>
      </c>
      <c r="O258" s="31">
        <f t="shared" si="80"/>
        <v>-6049.0188677663864</v>
      </c>
      <c r="P258" s="31">
        <f>IPMT($O$3/12, 1, COUNT($M258:$M$375), $O258, 0)</f>
        <v>15.122547169415967</v>
      </c>
      <c r="Q258" s="31">
        <f t="shared" si="78"/>
        <v>-321.39378351845204</v>
      </c>
      <c r="R258" s="31"/>
      <c r="S258" s="31"/>
      <c r="AC258" s="30">
        <f t="shared" si="64"/>
        <v>49491</v>
      </c>
      <c r="AD258" s="28">
        <f t="shared" si="74"/>
        <v>243</v>
      </c>
      <c r="AE258" s="31">
        <f t="shared" si="75"/>
        <v>60133.319611771905</v>
      </c>
      <c r="AF258" s="31">
        <f t="shared" si="67"/>
        <v>-127.78330417501543</v>
      </c>
      <c r="AG258" s="31">
        <f t="shared" si="68"/>
        <v>-448.91853508560069</v>
      </c>
      <c r="AH258" s="31">
        <f t="shared" si="69"/>
        <v>-127.78330417501543</v>
      </c>
      <c r="AI258" s="31">
        <f t="shared" si="70"/>
        <v>0</v>
      </c>
    </row>
    <row r="259" spans="2:35">
      <c r="B259" s="30">
        <f t="shared" si="63"/>
        <v>49522</v>
      </c>
      <c r="C259" s="28">
        <f t="shared" si="71"/>
        <v>244</v>
      </c>
      <c r="D259" s="31">
        <f t="shared" si="72"/>
        <v>1711.7808847919844</v>
      </c>
      <c r="E259" s="31">
        <f t="shared" si="76"/>
        <v>139351.79689857713</v>
      </c>
      <c r="F259" s="31">
        <f>IPMT($E$3/12, 1, COUNT($C259:$C$375), $E259, 0)</f>
        <v>-917.3993295822994</v>
      </c>
      <c r="G259" s="31">
        <f t="shared" si="73"/>
        <v>-794.38155520968496</v>
      </c>
      <c r="H259" s="31">
        <f t="shared" si="65"/>
        <v>-452.89333992037558</v>
      </c>
      <c r="I259" s="31">
        <f t="shared" si="66"/>
        <v>-464.50598966192382</v>
      </c>
      <c r="J259" s="31"/>
      <c r="K259" s="31"/>
      <c r="L259" s="31"/>
      <c r="M259" s="28">
        <f t="shared" si="79"/>
        <v>239</v>
      </c>
      <c r="N259" s="31">
        <f t="shared" si="77"/>
        <v>306.27123634903609</v>
      </c>
      <c r="O259" s="31">
        <f t="shared" si="80"/>
        <v>-6370.4126512848388</v>
      </c>
      <c r="P259" s="31">
        <f>IPMT($O$3/12, 1, COUNT($M259:$M$375), $O259, 0)</f>
        <v>15.926031628212098</v>
      </c>
      <c r="Q259" s="31">
        <f t="shared" si="78"/>
        <v>-322.1972679772482</v>
      </c>
      <c r="R259" s="31"/>
      <c r="S259" s="31"/>
      <c r="AC259" s="30">
        <f t="shared" si="64"/>
        <v>49522</v>
      </c>
      <c r="AD259" s="28">
        <f t="shared" si="74"/>
        <v>244</v>
      </c>
      <c r="AE259" s="31">
        <f t="shared" si="75"/>
        <v>59684.401076686307</v>
      </c>
      <c r="AF259" s="31">
        <f t="shared" si="67"/>
        <v>-126.82935228795853</v>
      </c>
      <c r="AG259" s="31">
        <f t="shared" si="68"/>
        <v>-449.87248697265761</v>
      </c>
      <c r="AH259" s="31">
        <f t="shared" si="69"/>
        <v>-126.82935228795853</v>
      </c>
      <c r="AI259" s="31">
        <f t="shared" si="70"/>
        <v>0</v>
      </c>
    </row>
    <row r="260" spans="2:35">
      <c r="B260" s="30">
        <f t="shared" si="63"/>
        <v>49553</v>
      </c>
      <c r="C260" s="28">
        <f t="shared" si="71"/>
        <v>245</v>
      </c>
      <c r="D260" s="31">
        <f t="shared" si="72"/>
        <v>1711.7808847919844</v>
      </c>
      <c r="E260" s="31">
        <f t="shared" si="76"/>
        <v>138557.41534336744</v>
      </c>
      <c r="F260" s="31">
        <f>IPMT($E$3/12, 1, COUNT($C260:$C$375), $E260, 0)</f>
        <v>-912.16965101050232</v>
      </c>
      <c r="G260" s="31">
        <f t="shared" si="73"/>
        <v>-799.61123378148204</v>
      </c>
      <c r="H260" s="31">
        <f t="shared" si="65"/>
        <v>-450.31159986594417</v>
      </c>
      <c r="I260" s="31">
        <f t="shared" si="66"/>
        <v>-461.85805114455815</v>
      </c>
      <c r="J260" s="31"/>
      <c r="K260" s="31"/>
      <c r="L260" s="31"/>
      <c r="M260" s="28">
        <f t="shared" si="79"/>
        <v>240</v>
      </c>
      <c r="N260" s="31">
        <f t="shared" si="77"/>
        <v>306.27123634903609</v>
      </c>
      <c r="O260" s="31">
        <f t="shared" si="80"/>
        <v>-6692.6099192620868</v>
      </c>
      <c r="P260" s="31">
        <f>IPMT($O$3/12, 1, COUNT($M260:$M$375), $O260, 0)</f>
        <v>16.731524798155217</v>
      </c>
      <c r="Q260" s="31">
        <f t="shared" si="78"/>
        <v>-323.00276114719128</v>
      </c>
      <c r="R260" s="31"/>
      <c r="S260" s="31"/>
      <c r="AC260" s="30">
        <f t="shared" si="64"/>
        <v>49553</v>
      </c>
      <c r="AD260" s="28">
        <f t="shared" si="74"/>
        <v>245</v>
      </c>
      <c r="AE260" s="31">
        <f t="shared" si="75"/>
        <v>59234.528589713649</v>
      </c>
      <c r="AF260" s="31">
        <f t="shared" si="67"/>
        <v>-125.87337325314159</v>
      </c>
      <c r="AG260" s="31">
        <f t="shared" si="68"/>
        <v>-450.8284660074745</v>
      </c>
      <c r="AH260" s="31">
        <f t="shared" si="69"/>
        <v>-125.87337325314158</v>
      </c>
      <c r="AI260" s="31">
        <f t="shared" si="70"/>
        <v>0</v>
      </c>
    </row>
    <row r="261" spans="2:35">
      <c r="B261" s="30">
        <f t="shared" si="63"/>
        <v>49583</v>
      </c>
      <c r="C261" s="28">
        <f t="shared" si="71"/>
        <v>246</v>
      </c>
      <c r="D261" s="31">
        <f t="shared" si="72"/>
        <v>1711.7808847919844</v>
      </c>
      <c r="E261" s="31">
        <f t="shared" si="76"/>
        <v>137757.80410958597</v>
      </c>
      <c r="F261" s="31">
        <f>IPMT($E$3/12, 1, COUNT($C261:$C$375), $E261, 0)</f>
        <v>-906.90554372144095</v>
      </c>
      <c r="G261" s="31">
        <f t="shared" si="73"/>
        <v>-804.87534107054341</v>
      </c>
      <c r="H261" s="31">
        <f t="shared" si="65"/>
        <v>-447.71286335615434</v>
      </c>
      <c r="I261" s="31">
        <f t="shared" si="66"/>
        <v>-459.19268036528661</v>
      </c>
      <c r="J261" s="31"/>
      <c r="K261" s="31"/>
      <c r="L261" s="31"/>
      <c r="M261" s="28">
        <f t="shared" si="79"/>
        <v>241</v>
      </c>
      <c r="N261" s="31">
        <f t="shared" si="77"/>
        <v>306.27123634903609</v>
      </c>
      <c r="O261" s="31">
        <f t="shared" si="80"/>
        <v>-7015.6126804092783</v>
      </c>
      <c r="P261" s="31">
        <f>IPMT($O$3/12, 1, COUNT($M261:$M$375), $O261, 0)</f>
        <v>17.539031701023195</v>
      </c>
      <c r="Q261" s="31">
        <f t="shared" si="78"/>
        <v>-323.81026805005928</v>
      </c>
      <c r="R261" s="31"/>
      <c r="S261" s="31"/>
      <c r="AC261" s="30">
        <f t="shared" si="64"/>
        <v>49583</v>
      </c>
      <c r="AD261" s="28">
        <f t="shared" si="74"/>
        <v>246</v>
      </c>
      <c r="AE261" s="31">
        <f t="shared" si="75"/>
        <v>58783.700123706178</v>
      </c>
      <c r="AF261" s="31">
        <f t="shared" si="67"/>
        <v>-124.91536276287573</v>
      </c>
      <c r="AG261" s="31">
        <f t="shared" si="68"/>
        <v>-451.78647649774041</v>
      </c>
      <c r="AH261" s="31">
        <f t="shared" si="69"/>
        <v>-124.91536276287573</v>
      </c>
      <c r="AI261" s="31">
        <f t="shared" si="70"/>
        <v>0</v>
      </c>
    </row>
    <row r="262" spans="2:35">
      <c r="B262" s="30">
        <f t="shared" si="63"/>
        <v>49614</v>
      </c>
      <c r="C262" s="28">
        <f t="shared" si="71"/>
        <v>247</v>
      </c>
      <c r="D262" s="31">
        <f t="shared" si="72"/>
        <v>1711.7808847919844</v>
      </c>
      <c r="E262" s="31">
        <f t="shared" si="76"/>
        <v>136952.92876851541</v>
      </c>
      <c r="F262" s="31">
        <f>IPMT($E$3/12, 1, COUNT($C262:$C$375), $E262, 0)</f>
        <v>-901.60678105939314</v>
      </c>
      <c r="G262" s="31">
        <f t="shared" si="73"/>
        <v>-810.17410373259122</v>
      </c>
      <c r="H262" s="31">
        <f t="shared" si="65"/>
        <v>-445.09701849767509</v>
      </c>
      <c r="I262" s="31">
        <f t="shared" si="66"/>
        <v>-456.50976256171805</v>
      </c>
      <c r="J262" s="31"/>
      <c r="K262" s="31"/>
      <c r="L262" s="31"/>
      <c r="M262" s="28">
        <f t="shared" si="79"/>
        <v>242</v>
      </c>
      <c r="N262" s="31">
        <f t="shared" si="77"/>
        <v>306.27123634903609</v>
      </c>
      <c r="O262" s="31">
        <f t="shared" si="80"/>
        <v>-7339.4229484593379</v>
      </c>
      <c r="P262" s="31">
        <f>IPMT($O$3/12, 1, COUNT($M262:$M$375), $O262, 0)</f>
        <v>18.348557371148345</v>
      </c>
      <c r="Q262" s="31">
        <f t="shared" si="78"/>
        <v>-324.61979372018442</v>
      </c>
      <c r="R262" s="31"/>
      <c r="S262" s="31"/>
      <c r="AC262" s="30">
        <f t="shared" si="64"/>
        <v>49614</v>
      </c>
      <c r="AD262" s="28">
        <f t="shared" si="74"/>
        <v>247</v>
      </c>
      <c r="AE262" s="31">
        <f t="shared" si="75"/>
        <v>58331.913647208436</v>
      </c>
      <c r="AF262" s="31">
        <f t="shared" si="67"/>
        <v>-123.95531650031805</v>
      </c>
      <c r="AG262" s="31">
        <f t="shared" si="68"/>
        <v>-452.74652276029803</v>
      </c>
      <c r="AH262" s="31">
        <f t="shared" si="69"/>
        <v>-123.95531650031805</v>
      </c>
      <c r="AI262" s="31">
        <f t="shared" si="70"/>
        <v>0</v>
      </c>
    </row>
    <row r="263" spans="2:35">
      <c r="B263" s="30">
        <f t="shared" si="63"/>
        <v>49644</v>
      </c>
      <c r="C263" s="28">
        <f t="shared" si="71"/>
        <v>248</v>
      </c>
      <c r="D263" s="31">
        <f t="shared" si="72"/>
        <v>1711.7808847919844</v>
      </c>
      <c r="E263" s="31">
        <f t="shared" si="76"/>
        <v>136142.75466478281</v>
      </c>
      <c r="F263" s="31">
        <f>IPMT($E$3/12, 1, COUNT($C263:$C$375), $E263, 0)</f>
        <v>-896.27313487648689</v>
      </c>
      <c r="G263" s="31">
        <f t="shared" si="73"/>
        <v>-815.50774991549747</v>
      </c>
      <c r="H263" s="31">
        <f t="shared" si="65"/>
        <v>-442.46395266054418</v>
      </c>
      <c r="I263" s="31">
        <f t="shared" si="66"/>
        <v>-453.80918221594271</v>
      </c>
      <c r="J263" s="31"/>
      <c r="K263" s="31"/>
      <c r="L263" s="31"/>
      <c r="M263" s="28">
        <f t="shared" si="79"/>
        <v>243</v>
      </c>
      <c r="N263" s="31">
        <f t="shared" si="77"/>
        <v>306.27123634903609</v>
      </c>
      <c r="O263" s="31">
        <f t="shared" si="80"/>
        <v>-7664.0427421795221</v>
      </c>
      <c r="P263" s="31">
        <f>IPMT($O$3/12, 1, COUNT($M263:$M$375), $O263, 0)</f>
        <v>19.160106855448806</v>
      </c>
      <c r="Q263" s="31">
        <f t="shared" si="78"/>
        <v>-325.4313432044849</v>
      </c>
      <c r="R263" s="31"/>
      <c r="S263" s="31"/>
      <c r="AC263" s="30">
        <f t="shared" si="64"/>
        <v>49644</v>
      </c>
      <c r="AD263" s="28">
        <f t="shared" si="74"/>
        <v>248</v>
      </c>
      <c r="AE263" s="31">
        <f t="shared" si="75"/>
        <v>57879.16712444814</v>
      </c>
      <c r="AF263" s="31">
        <f t="shared" si="67"/>
        <v>-122.99323013945241</v>
      </c>
      <c r="AG263" s="31">
        <f t="shared" si="68"/>
        <v>-453.7086091211637</v>
      </c>
      <c r="AH263" s="31">
        <f t="shared" si="69"/>
        <v>-122.99323013945239</v>
      </c>
      <c r="AI263" s="31">
        <f t="shared" si="70"/>
        <v>0</v>
      </c>
    </row>
    <row r="264" spans="2:35">
      <c r="B264" s="30">
        <f t="shared" si="63"/>
        <v>49675</v>
      </c>
      <c r="C264" s="28">
        <f t="shared" si="71"/>
        <v>249</v>
      </c>
      <c r="D264" s="31">
        <f t="shared" si="72"/>
        <v>1711.7808847919844</v>
      </c>
      <c r="E264" s="31">
        <f t="shared" si="76"/>
        <v>135327.24691486731</v>
      </c>
      <c r="F264" s="31">
        <f>IPMT($E$3/12, 1, COUNT($C264:$C$375), $E264, 0)</f>
        <v>-890.90437552287642</v>
      </c>
      <c r="G264" s="31">
        <f t="shared" si="73"/>
        <v>-820.87650926910794</v>
      </c>
      <c r="H264" s="31">
        <f t="shared" si="65"/>
        <v>-439.81355247331874</v>
      </c>
      <c r="I264" s="31">
        <f t="shared" si="66"/>
        <v>-451.09082304955768</v>
      </c>
      <c r="J264" s="31"/>
      <c r="K264" s="31"/>
      <c r="L264" s="31"/>
      <c r="M264" s="28">
        <f t="shared" si="79"/>
        <v>244</v>
      </c>
      <c r="N264" s="31">
        <f t="shared" si="77"/>
        <v>306.27123634903609</v>
      </c>
      <c r="O264" s="31">
        <f t="shared" si="80"/>
        <v>-7989.4740853840067</v>
      </c>
      <c r="P264" s="31">
        <f>IPMT($O$3/12, 1, COUNT($M264:$M$375), $O264, 0)</f>
        <v>19.973685213460016</v>
      </c>
      <c r="Q264" s="31">
        <f t="shared" si="78"/>
        <v>-326.24492156249607</v>
      </c>
      <c r="R264" s="31"/>
      <c r="S264" s="31"/>
      <c r="AC264" s="30">
        <f t="shared" si="64"/>
        <v>49675</v>
      </c>
      <c r="AD264" s="28">
        <f t="shared" si="74"/>
        <v>249</v>
      </c>
      <c r="AE264" s="31">
        <f t="shared" si="75"/>
        <v>57425.45851532698</v>
      </c>
      <c r="AF264" s="31">
        <f t="shared" si="67"/>
        <v>-122.02909934506994</v>
      </c>
      <c r="AG264" s="31">
        <f t="shared" si="68"/>
        <v>-454.67273991554617</v>
      </c>
      <c r="AH264" s="31">
        <f t="shared" si="69"/>
        <v>-122.02909934506994</v>
      </c>
      <c r="AI264" s="31">
        <f t="shared" si="70"/>
        <v>0</v>
      </c>
    </row>
    <row r="265" spans="2:35">
      <c r="B265" s="30">
        <f t="shared" si="63"/>
        <v>49706</v>
      </c>
      <c r="C265" s="28">
        <f t="shared" si="71"/>
        <v>250</v>
      </c>
      <c r="D265" s="31">
        <f t="shared" si="72"/>
        <v>1711.7808847919844</v>
      </c>
      <c r="E265" s="31">
        <f t="shared" si="76"/>
        <v>134506.37040559819</v>
      </c>
      <c r="F265" s="31">
        <f>IPMT($E$3/12, 1, COUNT($C265:$C$375), $E265, 0)</f>
        <v>-885.50027183685484</v>
      </c>
      <c r="G265" s="31">
        <f t="shared" si="73"/>
        <v>-826.28061295512953</v>
      </c>
      <c r="H265" s="31">
        <f t="shared" si="65"/>
        <v>-437.14570381819414</v>
      </c>
      <c r="I265" s="31">
        <f t="shared" si="66"/>
        <v>-448.3545680186607</v>
      </c>
      <c r="J265" s="31"/>
      <c r="K265" s="31"/>
      <c r="L265" s="31"/>
      <c r="M265" s="28">
        <f t="shared" si="79"/>
        <v>245</v>
      </c>
      <c r="N265" s="31">
        <f t="shared" si="77"/>
        <v>306.27123634903609</v>
      </c>
      <c r="O265" s="31">
        <f t="shared" si="80"/>
        <v>-8315.7190069465032</v>
      </c>
      <c r="P265" s="31">
        <f>IPMT($O$3/12, 1, COUNT($M265:$M$375), $O265, 0)</f>
        <v>20.789297517366258</v>
      </c>
      <c r="Q265" s="31">
        <f t="shared" si="78"/>
        <v>-327.06053386640235</v>
      </c>
      <c r="R265" s="31"/>
      <c r="S265" s="31"/>
      <c r="AC265" s="30">
        <f t="shared" si="64"/>
        <v>49706</v>
      </c>
      <c r="AD265" s="28">
        <f t="shared" si="74"/>
        <v>250</v>
      </c>
      <c r="AE265" s="31">
        <f t="shared" si="75"/>
        <v>56970.78577541143</v>
      </c>
      <c r="AF265" s="31">
        <f t="shared" si="67"/>
        <v>-121.0629197727494</v>
      </c>
      <c r="AG265" s="31">
        <f t="shared" si="68"/>
        <v>-455.6389194878667</v>
      </c>
      <c r="AH265" s="31">
        <f t="shared" si="69"/>
        <v>-121.06291977274941</v>
      </c>
      <c r="AI265" s="31">
        <f t="shared" si="70"/>
        <v>0</v>
      </c>
    </row>
    <row r="266" spans="2:35">
      <c r="B266" s="30">
        <f t="shared" si="63"/>
        <v>49735</v>
      </c>
      <c r="C266" s="28">
        <f t="shared" si="71"/>
        <v>251</v>
      </c>
      <c r="D266" s="31">
        <f t="shared" si="72"/>
        <v>1711.7808847919844</v>
      </c>
      <c r="E266" s="31">
        <f t="shared" si="76"/>
        <v>133680.08979264306</v>
      </c>
      <c r="F266" s="31">
        <f>IPMT($E$3/12, 1, COUNT($C266:$C$375), $E266, 0)</f>
        <v>-880.06059113490016</v>
      </c>
      <c r="G266" s="31">
        <f t="shared" si="73"/>
        <v>-831.7202936570842</v>
      </c>
      <c r="H266" s="31">
        <f t="shared" si="65"/>
        <v>-434.46029182608993</v>
      </c>
      <c r="I266" s="31">
        <f t="shared" si="66"/>
        <v>-445.60029930881024</v>
      </c>
      <c r="J266" s="31"/>
      <c r="K266" s="31"/>
      <c r="L266" s="31"/>
      <c r="M266" s="28">
        <f t="shared" si="79"/>
        <v>246</v>
      </c>
      <c r="N266" s="31">
        <f t="shared" si="77"/>
        <v>306.27123634903609</v>
      </c>
      <c r="O266" s="31">
        <f t="shared" si="80"/>
        <v>-8642.7795408129059</v>
      </c>
      <c r="P266" s="31">
        <f>IPMT($O$3/12, 1, COUNT($M266:$M$375), $O266, 0)</f>
        <v>21.606948852032264</v>
      </c>
      <c r="Q266" s="31">
        <f t="shared" si="78"/>
        <v>-327.87818520106833</v>
      </c>
      <c r="R266" s="31"/>
      <c r="S266" s="31"/>
      <c r="AC266" s="30">
        <f t="shared" si="64"/>
        <v>49735</v>
      </c>
      <c r="AD266" s="28">
        <f t="shared" si="74"/>
        <v>251</v>
      </c>
      <c r="AE266" s="31">
        <f t="shared" si="75"/>
        <v>56515.146855923565</v>
      </c>
      <c r="AF266" s="31">
        <f t="shared" si="67"/>
        <v>-120.09468706883767</v>
      </c>
      <c r="AG266" s="31">
        <f t="shared" si="68"/>
        <v>-456.60715219177843</v>
      </c>
      <c r="AH266" s="31">
        <f t="shared" si="69"/>
        <v>-120.09468706883767</v>
      </c>
      <c r="AI266" s="31">
        <f t="shared" si="70"/>
        <v>0</v>
      </c>
    </row>
    <row r="267" spans="2:35">
      <c r="B267" s="30">
        <f t="shared" si="63"/>
        <v>49766</v>
      </c>
      <c r="C267" s="28">
        <f t="shared" si="71"/>
        <v>252</v>
      </c>
      <c r="D267" s="31">
        <f t="shared" si="72"/>
        <v>1711.7808847919844</v>
      </c>
      <c r="E267" s="31">
        <f t="shared" si="76"/>
        <v>132848.36949898597</v>
      </c>
      <c r="F267" s="31">
        <f>IPMT($E$3/12, 1, COUNT($C267:$C$375), $E267, 0)</f>
        <v>-874.58509920165761</v>
      </c>
      <c r="G267" s="31">
        <f t="shared" si="73"/>
        <v>-837.19578559032675</v>
      </c>
      <c r="H267" s="31">
        <f t="shared" si="65"/>
        <v>-431.75720087170436</v>
      </c>
      <c r="I267" s="31">
        <f t="shared" si="66"/>
        <v>-442.82789832995326</v>
      </c>
      <c r="J267" s="31"/>
      <c r="K267" s="31"/>
      <c r="L267" s="31"/>
      <c r="M267" s="28">
        <f t="shared" si="79"/>
        <v>247</v>
      </c>
      <c r="N267" s="31">
        <f t="shared" si="77"/>
        <v>306.27123634903609</v>
      </c>
      <c r="O267" s="31">
        <f t="shared" si="80"/>
        <v>-8970.6577260139748</v>
      </c>
      <c r="P267" s="31">
        <f>IPMT($O$3/12, 1, COUNT($M267:$M$375), $O267, 0)</f>
        <v>22.426644315034938</v>
      </c>
      <c r="Q267" s="31">
        <f t="shared" si="78"/>
        <v>-328.69788066407102</v>
      </c>
      <c r="R267" s="31"/>
      <c r="S267" s="31"/>
      <c r="AC267" s="30">
        <f t="shared" si="64"/>
        <v>49766</v>
      </c>
      <c r="AD267" s="28">
        <f t="shared" si="74"/>
        <v>252</v>
      </c>
      <c r="AE267" s="31">
        <f t="shared" si="75"/>
        <v>56058.539703731789</v>
      </c>
      <c r="AF267" s="31">
        <f t="shared" si="67"/>
        <v>-119.12439687043015</v>
      </c>
      <c r="AG267" s="31">
        <f t="shared" si="68"/>
        <v>-457.57744239018598</v>
      </c>
      <c r="AH267" s="31">
        <f t="shared" si="69"/>
        <v>-119.12439687043015</v>
      </c>
      <c r="AI267" s="31">
        <f t="shared" si="70"/>
        <v>0</v>
      </c>
    </row>
    <row r="268" spans="2:35">
      <c r="B268" s="30">
        <f t="shared" si="63"/>
        <v>49796</v>
      </c>
      <c r="C268" s="28">
        <f t="shared" si="71"/>
        <v>253</v>
      </c>
      <c r="D268" s="31">
        <f t="shared" si="72"/>
        <v>1711.7808847919844</v>
      </c>
      <c r="E268" s="31">
        <f t="shared" si="76"/>
        <v>132011.17371339563</v>
      </c>
      <c r="F268" s="31">
        <f>IPMT($E$3/12, 1, COUNT($C268:$C$375), $E268, 0)</f>
        <v>-869.07356027985463</v>
      </c>
      <c r="G268" s="31">
        <f t="shared" si="73"/>
        <v>-842.70732451212973</v>
      </c>
      <c r="H268" s="31">
        <f t="shared" si="65"/>
        <v>-429.03631456853583</v>
      </c>
      <c r="I268" s="31">
        <f t="shared" si="66"/>
        <v>-440.0372457113188</v>
      </c>
      <c r="J268" s="31"/>
      <c r="K268" s="31"/>
      <c r="L268" s="31"/>
      <c r="M268" s="28">
        <f t="shared" si="79"/>
        <v>248</v>
      </c>
      <c r="N268" s="31">
        <f t="shared" si="77"/>
        <v>306.27123634903609</v>
      </c>
      <c r="O268" s="31">
        <f t="shared" si="80"/>
        <v>-9299.3556066780457</v>
      </c>
      <c r="P268" s="31">
        <f>IPMT($O$3/12, 1, COUNT($M268:$M$375), $O268, 0)</f>
        <v>23.248389016695114</v>
      </c>
      <c r="Q268" s="31">
        <f t="shared" si="78"/>
        <v>-329.5196253657312</v>
      </c>
      <c r="R268" s="31"/>
      <c r="S268" s="31"/>
      <c r="AC268" s="30">
        <f t="shared" si="64"/>
        <v>49796</v>
      </c>
      <c r="AD268" s="28">
        <f t="shared" si="74"/>
        <v>253</v>
      </c>
      <c r="AE268" s="31">
        <f t="shared" si="75"/>
        <v>55600.9622613416</v>
      </c>
      <c r="AF268" s="31">
        <f t="shared" si="67"/>
        <v>-118.15204480535101</v>
      </c>
      <c r="AG268" s="31">
        <f t="shared" si="68"/>
        <v>-458.5497944552651</v>
      </c>
      <c r="AH268" s="31">
        <f t="shared" si="69"/>
        <v>-118.15204480535101</v>
      </c>
      <c r="AI268" s="31">
        <f t="shared" si="70"/>
        <v>0</v>
      </c>
    </row>
    <row r="269" spans="2:35">
      <c r="B269" s="30">
        <f t="shared" ref="B269:B332" si="81">DATE(YEAR(B268), MONTH(B268)+1, DAY(B268))</f>
        <v>49827</v>
      </c>
      <c r="C269" s="28">
        <f t="shared" si="71"/>
        <v>254</v>
      </c>
      <c r="D269" s="31">
        <f t="shared" si="72"/>
        <v>1711.7808847919844</v>
      </c>
      <c r="E269" s="31">
        <f t="shared" si="76"/>
        <v>131168.46638888351</v>
      </c>
      <c r="F269" s="31">
        <f>IPMT($E$3/12, 1, COUNT($C269:$C$375), $E269, 0)</f>
        <v>-863.52573706014971</v>
      </c>
      <c r="G269" s="31">
        <f t="shared" si="73"/>
        <v>-848.25514773183465</v>
      </c>
      <c r="H269" s="31">
        <f t="shared" si="65"/>
        <v>-426.29751576387139</v>
      </c>
      <c r="I269" s="31">
        <f t="shared" si="66"/>
        <v>-437.22822129627832</v>
      </c>
      <c r="J269" s="31"/>
      <c r="K269" s="31"/>
      <c r="L269" s="31"/>
      <c r="M269" s="28">
        <f t="shared" si="79"/>
        <v>249</v>
      </c>
      <c r="N269" s="31">
        <f t="shared" si="77"/>
        <v>306.27123634903609</v>
      </c>
      <c r="O269" s="31">
        <f t="shared" si="80"/>
        <v>-9628.8752320437761</v>
      </c>
      <c r="P269" s="31">
        <f>IPMT($O$3/12, 1, COUNT($M269:$M$375), $O269, 0)</f>
        <v>24.072188080109441</v>
      </c>
      <c r="Q269" s="31">
        <f t="shared" si="78"/>
        <v>-330.34342442914556</v>
      </c>
      <c r="R269" s="31"/>
      <c r="S269" s="31"/>
      <c r="AC269" s="30">
        <f t="shared" ref="AC269:AC332" si="82">DATE(YEAR(AC268), MONTH(AC268)+1, DAY(AC268))</f>
        <v>49827</v>
      </c>
      <c r="AD269" s="28">
        <f t="shared" si="74"/>
        <v>254</v>
      </c>
      <c r="AE269" s="31">
        <f t="shared" si="75"/>
        <v>55142.412466886337</v>
      </c>
      <c r="AF269" s="31">
        <f t="shared" si="67"/>
        <v>-117.17762649213357</v>
      </c>
      <c r="AG269" s="31">
        <f t="shared" si="68"/>
        <v>-459.52421276848253</v>
      </c>
      <c r="AH269" s="31">
        <f t="shared" si="69"/>
        <v>-117.17762649213357</v>
      </c>
      <c r="AI269" s="31">
        <f t="shared" si="70"/>
        <v>0</v>
      </c>
    </row>
    <row r="270" spans="2:35">
      <c r="B270" s="30">
        <f t="shared" si="81"/>
        <v>49857</v>
      </c>
      <c r="C270" s="28">
        <f t="shared" si="71"/>
        <v>255</v>
      </c>
      <c r="D270" s="31">
        <f t="shared" si="72"/>
        <v>1711.7808847919844</v>
      </c>
      <c r="E270" s="31">
        <f t="shared" si="76"/>
        <v>130320.21124115167</v>
      </c>
      <c r="F270" s="31">
        <f>IPMT($E$3/12, 1, COUNT($C270:$C$375), $E270, 0)</f>
        <v>-857.94139067091521</v>
      </c>
      <c r="G270" s="31">
        <f t="shared" si="73"/>
        <v>-853.83949412106915</v>
      </c>
      <c r="H270" s="31">
        <f t="shared" si="65"/>
        <v>-423.54068653374298</v>
      </c>
      <c r="I270" s="31">
        <f t="shared" si="66"/>
        <v>-434.40070413717223</v>
      </c>
      <c r="J270" s="31"/>
      <c r="K270" s="31"/>
      <c r="L270" s="31"/>
      <c r="M270" s="28">
        <f t="shared" si="79"/>
        <v>250</v>
      </c>
      <c r="N270" s="31">
        <f t="shared" si="77"/>
        <v>306.27123634903609</v>
      </c>
      <c r="O270" s="31">
        <f t="shared" si="80"/>
        <v>-9959.2186564729218</v>
      </c>
      <c r="P270" s="31">
        <f>IPMT($O$3/12, 1, COUNT($M270:$M$375), $O270, 0)</f>
        <v>24.898046641182304</v>
      </c>
      <c r="Q270" s="31">
        <f t="shared" si="78"/>
        <v>-331.16928299021839</v>
      </c>
      <c r="R270" s="31"/>
      <c r="S270" s="31"/>
      <c r="AC270" s="30">
        <f t="shared" si="82"/>
        <v>49857</v>
      </c>
      <c r="AD270" s="28">
        <f t="shared" si="74"/>
        <v>255</v>
      </c>
      <c r="AE270" s="31">
        <f t="shared" si="75"/>
        <v>54682.888254117854</v>
      </c>
      <c r="AF270" s="31">
        <f t="shared" si="67"/>
        <v>-116.20113754000053</v>
      </c>
      <c r="AG270" s="31">
        <f t="shared" si="68"/>
        <v>-460.50070172061555</v>
      </c>
      <c r="AH270" s="31">
        <f t="shared" si="69"/>
        <v>-116.20113754000053</v>
      </c>
      <c r="AI270" s="31">
        <f t="shared" si="70"/>
        <v>0</v>
      </c>
    </row>
    <row r="271" spans="2:35">
      <c r="B271" s="30">
        <f t="shared" si="81"/>
        <v>49888</v>
      </c>
      <c r="C271" s="28">
        <f t="shared" si="71"/>
        <v>256</v>
      </c>
      <c r="D271" s="31">
        <f t="shared" si="72"/>
        <v>1711.7808847919844</v>
      </c>
      <c r="E271" s="31">
        <f t="shared" si="76"/>
        <v>129466.3717470306</v>
      </c>
      <c r="F271" s="31">
        <f>IPMT($E$3/12, 1, COUNT($C271:$C$375), $E271, 0)</f>
        <v>-852.32028066795147</v>
      </c>
      <c r="G271" s="31">
        <f t="shared" si="73"/>
        <v>-859.4606041240329</v>
      </c>
      <c r="H271" s="31">
        <f t="shared" si="65"/>
        <v>-420.76570817784949</v>
      </c>
      <c r="I271" s="31">
        <f t="shared" si="66"/>
        <v>-431.55457249010198</v>
      </c>
      <c r="J271" s="31"/>
      <c r="K271" s="31"/>
      <c r="L271" s="31"/>
      <c r="M271" s="28">
        <f t="shared" si="79"/>
        <v>251</v>
      </c>
      <c r="N271" s="31">
        <f t="shared" si="77"/>
        <v>306.27123634903609</v>
      </c>
      <c r="O271" s="31">
        <f t="shared" si="80"/>
        <v>-10290.38793946314</v>
      </c>
      <c r="P271" s="31">
        <f>IPMT($O$3/12, 1, COUNT($M271:$M$375), $O271, 0)</f>
        <v>25.725969848657851</v>
      </c>
      <c r="Q271" s="31">
        <f t="shared" si="78"/>
        <v>-331.99720619769391</v>
      </c>
      <c r="R271" s="31"/>
      <c r="S271" s="31"/>
      <c r="AC271" s="30">
        <f t="shared" si="82"/>
        <v>49888</v>
      </c>
      <c r="AD271" s="28">
        <f t="shared" si="74"/>
        <v>256</v>
      </c>
      <c r="AE271" s="31">
        <f t="shared" si="75"/>
        <v>54222.387552397238</v>
      </c>
      <c r="AF271" s="31">
        <f t="shared" si="67"/>
        <v>-115.22257354884422</v>
      </c>
      <c r="AG271" s="31">
        <f t="shared" si="68"/>
        <v>-461.47926571177186</v>
      </c>
      <c r="AH271" s="31">
        <f t="shared" si="69"/>
        <v>-115.22257354884422</v>
      </c>
      <c r="AI271" s="31">
        <f t="shared" si="70"/>
        <v>0</v>
      </c>
    </row>
    <row r="272" spans="2:35">
      <c r="B272" s="30">
        <f t="shared" si="81"/>
        <v>49919</v>
      </c>
      <c r="C272" s="28">
        <f t="shared" si="71"/>
        <v>257</v>
      </c>
      <c r="D272" s="31">
        <f t="shared" si="72"/>
        <v>1711.7808847919844</v>
      </c>
      <c r="E272" s="31">
        <f t="shared" si="76"/>
        <v>128606.91114290657</v>
      </c>
      <c r="F272" s="31">
        <f>IPMT($E$3/12, 1, COUNT($C272:$C$375), $E272, 0)</f>
        <v>-846.66216502413488</v>
      </c>
      <c r="G272" s="31">
        <f t="shared" si="73"/>
        <v>-865.11871976784948</v>
      </c>
      <c r="H272" s="31">
        <f t="shared" ref="H272:H335" si="83">$E$4*F272/$E$3</f>
        <v>-417.9724612144463</v>
      </c>
      <c r="I272" s="31">
        <f t="shared" ref="I272:I335" si="84">F272-H272</f>
        <v>-428.68970380968858</v>
      </c>
      <c r="J272" s="31"/>
      <c r="K272" s="31"/>
      <c r="L272" s="31"/>
      <c r="M272" s="28">
        <f t="shared" si="79"/>
        <v>252</v>
      </c>
      <c r="N272" s="31">
        <f t="shared" si="77"/>
        <v>306.27123634903609</v>
      </c>
      <c r="O272" s="31">
        <f t="shared" si="80"/>
        <v>-10622.385145660834</v>
      </c>
      <c r="P272" s="31">
        <f>IPMT($O$3/12, 1, COUNT($M272:$M$375), $O272, 0)</f>
        <v>26.555962864152086</v>
      </c>
      <c r="Q272" s="31">
        <f t="shared" si="78"/>
        <v>-332.82719921318818</v>
      </c>
      <c r="R272" s="31"/>
      <c r="S272" s="31"/>
      <c r="AC272" s="30">
        <f t="shared" si="82"/>
        <v>49919</v>
      </c>
      <c r="AD272" s="28">
        <f t="shared" si="74"/>
        <v>257</v>
      </c>
      <c r="AE272" s="31">
        <f t="shared" si="75"/>
        <v>53760.908286685466</v>
      </c>
      <c r="AF272" s="31">
        <f t="shared" ref="AF272:AF335" si="85">IPMT($AE$3/12, AD272, $AE$5, $AE$2, 0)</f>
        <v>-114.24193010920671</v>
      </c>
      <c r="AG272" s="31">
        <f t="shared" ref="AG272:AG335" si="86">-$AE$6-AF272</f>
        <v>-462.45990915140942</v>
      </c>
      <c r="AH272" s="31">
        <f t="shared" ref="AH272:AH335" si="87">$AE$4*AF272/$AE$3</f>
        <v>-114.24193010920672</v>
      </c>
      <c r="AI272" s="31">
        <f t="shared" ref="AI272:AI335" si="88">AF272-AH272</f>
        <v>0</v>
      </c>
    </row>
    <row r="273" spans="2:35">
      <c r="B273" s="30">
        <f t="shared" si="81"/>
        <v>49949</v>
      </c>
      <c r="C273" s="28">
        <f t="shared" ref="C273:C336" si="89">C272+1</f>
        <v>258</v>
      </c>
      <c r="D273" s="31">
        <f t="shared" ref="D273:D336" si="90">$E$6</f>
        <v>1711.7808847919844</v>
      </c>
      <c r="E273" s="31">
        <f t="shared" si="76"/>
        <v>127741.79242313872</v>
      </c>
      <c r="F273" s="31">
        <f>IPMT($E$3/12, 1, COUNT($C273:$C$375), $E273, 0)</f>
        <v>-840.9668001189965</v>
      </c>
      <c r="G273" s="31">
        <f t="shared" ref="G273:G336" si="91">-D273-F273</f>
        <v>-870.81408467298786</v>
      </c>
      <c r="H273" s="31">
        <f t="shared" si="83"/>
        <v>-415.16082537520077</v>
      </c>
      <c r="I273" s="31">
        <f t="shared" si="84"/>
        <v>-425.80597474379573</v>
      </c>
      <c r="J273" s="31"/>
      <c r="K273" s="31"/>
      <c r="L273" s="31"/>
      <c r="M273" s="28">
        <f t="shared" si="79"/>
        <v>253</v>
      </c>
      <c r="N273" s="31">
        <f t="shared" si="77"/>
        <v>306.27123634903609</v>
      </c>
      <c r="O273" s="31">
        <f t="shared" si="80"/>
        <v>-10955.212344874022</v>
      </c>
      <c r="P273" s="31">
        <f>IPMT($O$3/12, 1, COUNT($M273:$M$375), $O273, 0)</f>
        <v>27.388030862185055</v>
      </c>
      <c r="Q273" s="31">
        <f t="shared" si="78"/>
        <v>-333.65926721122116</v>
      </c>
      <c r="R273" s="31"/>
      <c r="S273" s="31"/>
      <c r="AC273" s="30">
        <f t="shared" si="82"/>
        <v>49949</v>
      </c>
      <c r="AD273" s="28">
        <f t="shared" ref="AD273:AD336" si="92">AD272+1</f>
        <v>258</v>
      </c>
      <c r="AE273" s="31">
        <f t="shared" ref="AE273:AE336" si="93">AE272+AG272</f>
        <v>53298.448377534056</v>
      </c>
      <c r="AF273" s="31">
        <f t="shared" si="85"/>
        <v>-113.25920280225996</v>
      </c>
      <c r="AG273" s="31">
        <f t="shared" si="86"/>
        <v>-463.44263645835616</v>
      </c>
      <c r="AH273" s="31">
        <f t="shared" si="87"/>
        <v>-113.25920280225998</v>
      </c>
      <c r="AI273" s="31">
        <f t="shared" si="88"/>
        <v>0</v>
      </c>
    </row>
    <row r="274" spans="2:35">
      <c r="B274" s="30">
        <f t="shared" si="81"/>
        <v>49980</v>
      </c>
      <c r="C274" s="28">
        <f t="shared" si="89"/>
        <v>259</v>
      </c>
      <c r="D274" s="31">
        <f t="shared" si="90"/>
        <v>1711.7808847919844</v>
      </c>
      <c r="E274" s="31">
        <f t="shared" ref="E274:E337" si="94">E273+G273+J273</f>
        <v>126870.97833846572</v>
      </c>
      <c r="F274" s="31">
        <f>IPMT($E$3/12, 1, COUNT($C274:$C$375), $E274, 0)</f>
        <v>-835.23394072823271</v>
      </c>
      <c r="G274" s="31">
        <f t="shared" si="91"/>
        <v>-876.54694406375165</v>
      </c>
      <c r="H274" s="31">
        <f t="shared" si="83"/>
        <v>-412.33067960001358</v>
      </c>
      <c r="I274" s="31">
        <f t="shared" si="84"/>
        <v>-422.90326112821913</v>
      </c>
      <c r="J274" s="31"/>
      <c r="K274" s="31"/>
      <c r="L274" s="31"/>
      <c r="M274" s="28">
        <f t="shared" si="79"/>
        <v>254</v>
      </c>
      <c r="N274" s="31">
        <f t="shared" si="77"/>
        <v>306.27123634903609</v>
      </c>
      <c r="O274" s="31">
        <f t="shared" si="80"/>
        <v>-11288.871612085244</v>
      </c>
      <c r="P274" s="31">
        <f>IPMT($O$3/12, 1, COUNT($M274:$M$375), $O274, 0)</f>
        <v>28.222179030213113</v>
      </c>
      <c r="Q274" s="31">
        <f t="shared" si="78"/>
        <v>-334.4934153792492</v>
      </c>
      <c r="R274" s="31"/>
      <c r="S274" s="31"/>
      <c r="AC274" s="30">
        <f t="shared" si="82"/>
        <v>49980</v>
      </c>
      <c r="AD274" s="28">
        <f t="shared" si="92"/>
        <v>259</v>
      </c>
      <c r="AE274" s="31">
        <f t="shared" si="93"/>
        <v>52835.0057410757</v>
      </c>
      <c r="AF274" s="31">
        <f t="shared" si="85"/>
        <v>-112.27438719978598</v>
      </c>
      <c r="AG274" s="31">
        <f t="shared" si="86"/>
        <v>-464.42745206083015</v>
      </c>
      <c r="AH274" s="31">
        <f t="shared" si="87"/>
        <v>-112.27438719978598</v>
      </c>
      <c r="AI274" s="31">
        <f t="shared" si="88"/>
        <v>0</v>
      </c>
    </row>
    <row r="275" spans="2:35">
      <c r="B275" s="30">
        <f t="shared" si="81"/>
        <v>50010</v>
      </c>
      <c r="C275" s="28">
        <f t="shared" si="89"/>
        <v>260</v>
      </c>
      <c r="D275" s="31">
        <f t="shared" si="90"/>
        <v>1711.7808847919844</v>
      </c>
      <c r="E275" s="31">
        <f t="shared" si="94"/>
        <v>125994.43139440197</v>
      </c>
      <c r="F275" s="31">
        <f>IPMT($E$3/12, 1, COUNT($C275:$C$375), $E275, 0)</f>
        <v>-829.46334001314631</v>
      </c>
      <c r="G275" s="31">
        <f t="shared" si="91"/>
        <v>-882.31754477883806</v>
      </c>
      <c r="H275" s="31">
        <f t="shared" si="83"/>
        <v>-409.48190203180638</v>
      </c>
      <c r="I275" s="31">
        <f t="shared" si="84"/>
        <v>-419.98143798133992</v>
      </c>
      <c r="J275" s="31"/>
      <c r="K275" s="31"/>
      <c r="L275" s="31"/>
      <c r="M275" s="28">
        <f t="shared" si="79"/>
        <v>255</v>
      </c>
      <c r="N275" s="31">
        <f t="shared" si="77"/>
        <v>306.27123634903609</v>
      </c>
      <c r="O275" s="31">
        <f t="shared" si="80"/>
        <v>-11623.365027464493</v>
      </c>
      <c r="P275" s="31">
        <f>IPMT($O$3/12, 1, COUNT($M275:$M$375), $O275, 0)</f>
        <v>29.058412568661232</v>
      </c>
      <c r="Q275" s="31">
        <f t="shared" si="78"/>
        <v>-335.32964891769734</v>
      </c>
      <c r="R275" s="31"/>
      <c r="S275" s="31"/>
      <c r="AC275" s="30">
        <f t="shared" si="82"/>
        <v>50010</v>
      </c>
      <c r="AD275" s="28">
        <f t="shared" si="92"/>
        <v>260</v>
      </c>
      <c r="AE275" s="31">
        <f t="shared" si="93"/>
        <v>52370.578289014869</v>
      </c>
      <c r="AF275" s="31">
        <f t="shared" si="85"/>
        <v>-111.28747886415671</v>
      </c>
      <c r="AG275" s="31">
        <f t="shared" si="86"/>
        <v>-465.41436039645941</v>
      </c>
      <c r="AH275" s="31">
        <f t="shared" si="87"/>
        <v>-111.28747886415672</v>
      </c>
      <c r="AI275" s="31">
        <f t="shared" si="88"/>
        <v>0</v>
      </c>
    </row>
    <row r="276" spans="2:35">
      <c r="B276" s="30">
        <f t="shared" si="81"/>
        <v>50041</v>
      </c>
      <c r="C276" s="28">
        <f t="shared" si="89"/>
        <v>261</v>
      </c>
      <c r="D276" s="31">
        <f t="shared" si="90"/>
        <v>1711.7808847919844</v>
      </c>
      <c r="E276" s="31">
        <f t="shared" si="94"/>
        <v>125112.11384962313</v>
      </c>
      <c r="F276" s="31">
        <f>IPMT($E$3/12, 1, COUNT($C276:$C$375), $E276, 0)</f>
        <v>-823.65474951001897</v>
      </c>
      <c r="G276" s="31">
        <f t="shared" si="91"/>
        <v>-888.12613528196539</v>
      </c>
      <c r="H276" s="31">
        <f t="shared" si="83"/>
        <v>-406.61437001127518</v>
      </c>
      <c r="I276" s="31">
        <f t="shared" si="84"/>
        <v>-417.04037949874379</v>
      </c>
      <c r="J276" s="31"/>
      <c r="K276" s="31"/>
      <c r="L276" s="31"/>
      <c r="M276" s="28">
        <f t="shared" si="79"/>
        <v>256</v>
      </c>
      <c r="N276" s="31">
        <f t="shared" ref="N276:N339" si="95">-PMT($O$3/12, 292, $O$84)</f>
        <v>306.27123634903609</v>
      </c>
      <c r="O276" s="31">
        <f t="shared" si="80"/>
        <v>-11958.694676382191</v>
      </c>
      <c r="P276" s="31">
        <f>IPMT($O$3/12, 1, COUNT($M276:$M$375), $O276, 0)</f>
        <v>29.896736690955478</v>
      </c>
      <c r="Q276" s="31">
        <f t="shared" si="78"/>
        <v>-336.16797303999158</v>
      </c>
      <c r="R276" s="31"/>
      <c r="S276" s="31"/>
      <c r="AC276" s="30">
        <f t="shared" si="82"/>
        <v>50041</v>
      </c>
      <c r="AD276" s="28">
        <f t="shared" si="92"/>
        <v>261</v>
      </c>
      <c r="AE276" s="31">
        <f t="shared" si="93"/>
        <v>51905.163928618407</v>
      </c>
      <c r="AF276" s="31">
        <f t="shared" si="85"/>
        <v>-110.29847334831422</v>
      </c>
      <c r="AG276" s="31">
        <f t="shared" si="86"/>
        <v>-466.40336591230187</v>
      </c>
      <c r="AH276" s="31">
        <f t="shared" si="87"/>
        <v>-110.2984733483142</v>
      </c>
      <c r="AI276" s="31">
        <f t="shared" si="88"/>
        <v>0</v>
      </c>
    </row>
    <row r="277" spans="2:35">
      <c r="B277" s="30">
        <f t="shared" si="81"/>
        <v>50072</v>
      </c>
      <c r="C277" s="28">
        <f t="shared" si="89"/>
        <v>262</v>
      </c>
      <c r="D277" s="31">
        <f t="shared" si="90"/>
        <v>1711.7808847919844</v>
      </c>
      <c r="E277" s="31">
        <f t="shared" si="94"/>
        <v>124223.98771434116</v>
      </c>
      <c r="F277" s="31">
        <f>IPMT($E$3/12, 1, COUNT($C277:$C$375), $E277, 0)</f>
        <v>-817.80791911941265</v>
      </c>
      <c r="G277" s="31">
        <f t="shared" si="91"/>
        <v>-893.97296567257172</v>
      </c>
      <c r="H277" s="31">
        <f t="shared" si="83"/>
        <v>-403.72796007160878</v>
      </c>
      <c r="I277" s="31">
        <f t="shared" si="84"/>
        <v>-414.07995904780387</v>
      </c>
      <c r="J277" s="31"/>
      <c r="K277" s="31"/>
      <c r="L277" s="31"/>
      <c r="M277" s="28">
        <f t="shared" si="79"/>
        <v>257</v>
      </c>
      <c r="N277" s="31">
        <f t="shared" si="95"/>
        <v>306.27123634903609</v>
      </c>
      <c r="O277" s="31">
        <f t="shared" si="80"/>
        <v>-12294.862649422183</v>
      </c>
      <c r="P277" s="31">
        <f>IPMT($O$3/12, 1, COUNT($M277:$M$375), $O277, 0)</f>
        <v>30.737156623555457</v>
      </c>
      <c r="Q277" s="31">
        <f t="shared" ref="Q277:Q340" si="96">-$N277-P277</f>
        <v>-337.00839297259154</v>
      </c>
      <c r="R277" s="31"/>
      <c r="S277" s="31"/>
      <c r="AC277" s="30">
        <f t="shared" si="82"/>
        <v>50072</v>
      </c>
      <c r="AD277" s="28">
        <f t="shared" si="92"/>
        <v>262</v>
      </c>
      <c r="AE277" s="31">
        <f t="shared" si="93"/>
        <v>51438.760562706106</v>
      </c>
      <c r="AF277" s="31">
        <f t="shared" si="85"/>
        <v>-109.30736619575059</v>
      </c>
      <c r="AG277" s="31">
        <f t="shared" si="86"/>
        <v>-467.39447306486551</v>
      </c>
      <c r="AH277" s="31">
        <f t="shared" si="87"/>
        <v>-109.3073661957506</v>
      </c>
      <c r="AI277" s="31">
        <f t="shared" si="88"/>
        <v>0</v>
      </c>
    </row>
    <row r="278" spans="2:35">
      <c r="B278" s="30">
        <f t="shared" si="81"/>
        <v>50100</v>
      </c>
      <c r="C278" s="28">
        <f t="shared" si="89"/>
        <v>263</v>
      </c>
      <c r="D278" s="31">
        <f t="shared" si="90"/>
        <v>1711.7808847919844</v>
      </c>
      <c r="E278" s="31">
        <f t="shared" si="94"/>
        <v>123330.01474866859</v>
      </c>
      <c r="F278" s="31">
        <f>IPMT($E$3/12, 1, COUNT($C278:$C$375), $E278, 0)</f>
        <v>-811.92259709540156</v>
      </c>
      <c r="G278" s="31">
        <f t="shared" si="91"/>
        <v>-899.85828769658281</v>
      </c>
      <c r="H278" s="31">
        <f t="shared" si="83"/>
        <v>-400.82254793317293</v>
      </c>
      <c r="I278" s="31">
        <f t="shared" si="84"/>
        <v>-411.10004916222863</v>
      </c>
      <c r="J278" s="31"/>
      <c r="K278" s="31"/>
      <c r="L278" s="31"/>
      <c r="M278" s="28">
        <f t="shared" ref="M278:M341" si="97">M277+1</f>
        <v>258</v>
      </c>
      <c r="N278" s="31">
        <f t="shared" si="95"/>
        <v>306.27123634903609</v>
      </c>
      <c r="O278" s="31">
        <f t="shared" si="80"/>
        <v>-12631.871042394774</v>
      </c>
      <c r="P278" s="31">
        <f>IPMT($O$3/12, 1, COUNT($M278:$M$375), $O278, 0)</f>
        <v>31.579677605986937</v>
      </c>
      <c r="Q278" s="31">
        <f t="shared" si="96"/>
        <v>-337.85091395502303</v>
      </c>
      <c r="R278" s="31"/>
      <c r="S278" s="31"/>
      <c r="AC278" s="30">
        <f t="shared" si="82"/>
        <v>50100</v>
      </c>
      <c r="AD278" s="28">
        <f t="shared" si="92"/>
        <v>263</v>
      </c>
      <c r="AE278" s="31">
        <f t="shared" si="93"/>
        <v>50971.36608964124</v>
      </c>
      <c r="AF278" s="31">
        <f t="shared" si="85"/>
        <v>-108.31415294048774</v>
      </c>
      <c r="AG278" s="31">
        <f t="shared" si="86"/>
        <v>-468.38768632012835</v>
      </c>
      <c r="AH278" s="31">
        <f t="shared" si="87"/>
        <v>-108.31415294048773</v>
      </c>
      <c r="AI278" s="31">
        <f t="shared" si="88"/>
        <v>0</v>
      </c>
    </row>
    <row r="279" spans="2:35">
      <c r="B279" s="30">
        <f t="shared" si="81"/>
        <v>50131</v>
      </c>
      <c r="C279" s="28">
        <f t="shared" si="89"/>
        <v>264</v>
      </c>
      <c r="D279" s="31">
        <f t="shared" si="90"/>
        <v>1711.7808847919844</v>
      </c>
      <c r="E279" s="31">
        <f t="shared" si="94"/>
        <v>122430.15646097201</v>
      </c>
      <c r="F279" s="31">
        <f>IPMT($E$3/12, 1, COUNT($C279:$C$375), $E279, 0)</f>
        <v>-805.99853003473243</v>
      </c>
      <c r="G279" s="31">
        <f t="shared" si="91"/>
        <v>-905.78235475725194</v>
      </c>
      <c r="H279" s="31">
        <f t="shared" si="83"/>
        <v>-397.89800849815907</v>
      </c>
      <c r="I279" s="31">
        <f t="shared" si="84"/>
        <v>-408.10052153657335</v>
      </c>
      <c r="J279" s="31"/>
      <c r="K279" s="31"/>
      <c r="L279" s="31"/>
      <c r="M279" s="28">
        <f t="shared" si="97"/>
        <v>259</v>
      </c>
      <c r="N279" s="31">
        <f t="shared" si="95"/>
        <v>306.27123634903609</v>
      </c>
      <c r="O279" s="31">
        <f t="shared" si="80"/>
        <v>-12969.721956349797</v>
      </c>
      <c r="P279" s="31">
        <f>IPMT($O$3/12, 1, COUNT($M279:$M$375), $O279, 0)</f>
        <v>32.424304890874495</v>
      </c>
      <c r="Q279" s="31">
        <f t="shared" si="96"/>
        <v>-338.6955412399106</v>
      </c>
      <c r="R279" s="31"/>
      <c r="S279" s="31"/>
      <c r="AC279" s="30">
        <f t="shared" si="82"/>
        <v>50131</v>
      </c>
      <c r="AD279" s="28">
        <f t="shared" si="92"/>
        <v>264</v>
      </c>
      <c r="AE279" s="31">
        <f t="shared" si="93"/>
        <v>50502.978403321111</v>
      </c>
      <c r="AF279" s="31">
        <f t="shared" si="85"/>
        <v>-107.31882910705748</v>
      </c>
      <c r="AG279" s="31">
        <f t="shared" si="86"/>
        <v>-469.38301015355864</v>
      </c>
      <c r="AH279" s="31">
        <f t="shared" si="87"/>
        <v>-107.31882910705748</v>
      </c>
      <c r="AI279" s="31">
        <f t="shared" si="88"/>
        <v>0</v>
      </c>
    </row>
    <row r="280" spans="2:35">
      <c r="B280" s="30">
        <f t="shared" si="81"/>
        <v>50161</v>
      </c>
      <c r="C280" s="28">
        <f t="shared" si="89"/>
        <v>265</v>
      </c>
      <c r="D280" s="31">
        <f t="shared" si="90"/>
        <v>1711.7808847919844</v>
      </c>
      <c r="E280" s="31">
        <f t="shared" si="94"/>
        <v>121524.37410621476</v>
      </c>
      <c r="F280" s="31">
        <f>IPMT($E$3/12, 1, COUNT($C280:$C$375), $E280, 0)</f>
        <v>-800.03546286591381</v>
      </c>
      <c r="G280" s="31">
        <f t="shared" si="91"/>
        <v>-911.74542192607055</v>
      </c>
      <c r="H280" s="31">
        <f t="shared" si="83"/>
        <v>-394.95421584519795</v>
      </c>
      <c r="I280" s="31">
        <f t="shared" si="84"/>
        <v>-405.08124702071586</v>
      </c>
      <c r="J280" s="31"/>
      <c r="K280" s="31"/>
      <c r="L280" s="31"/>
      <c r="M280" s="28">
        <f t="shared" si="97"/>
        <v>260</v>
      </c>
      <c r="N280" s="31">
        <f t="shared" si="95"/>
        <v>306.27123634903609</v>
      </c>
      <c r="O280" s="31">
        <f t="shared" si="80"/>
        <v>-13308.417497589708</v>
      </c>
      <c r="P280" s="31">
        <f>IPMT($O$3/12, 1, COUNT($M280:$M$375), $O280, 0)</f>
        <v>33.271043743974268</v>
      </c>
      <c r="Q280" s="31">
        <f t="shared" si="96"/>
        <v>-339.54228009301033</v>
      </c>
      <c r="R280" s="31"/>
      <c r="S280" s="31"/>
      <c r="AC280" s="30">
        <f t="shared" si="82"/>
        <v>50161</v>
      </c>
      <c r="AD280" s="28">
        <f t="shared" si="92"/>
        <v>265</v>
      </c>
      <c r="AE280" s="31">
        <f t="shared" si="93"/>
        <v>50033.595393167554</v>
      </c>
      <c r="AF280" s="31">
        <f t="shared" si="85"/>
        <v>-106.32139021048114</v>
      </c>
      <c r="AG280" s="31">
        <f t="shared" si="86"/>
        <v>-470.38044905013498</v>
      </c>
      <c r="AH280" s="31">
        <f t="shared" si="87"/>
        <v>-106.32139021048114</v>
      </c>
      <c r="AI280" s="31">
        <f t="shared" si="88"/>
        <v>0</v>
      </c>
    </row>
    <row r="281" spans="2:35">
      <c r="B281" s="30">
        <f t="shared" si="81"/>
        <v>50192</v>
      </c>
      <c r="C281" s="28">
        <f t="shared" si="89"/>
        <v>266</v>
      </c>
      <c r="D281" s="31">
        <f t="shared" si="90"/>
        <v>1711.7808847919844</v>
      </c>
      <c r="E281" s="31">
        <f t="shared" si="94"/>
        <v>120612.62868428869</v>
      </c>
      <c r="F281" s="31">
        <f>IPMT($E$3/12, 1, COUNT($C281:$C$375), $E281, 0)</f>
        <v>-794.03313883823387</v>
      </c>
      <c r="G281" s="31">
        <f t="shared" si="91"/>
        <v>-917.7477459537505</v>
      </c>
      <c r="H281" s="31">
        <f t="shared" si="83"/>
        <v>-391.99104322393822</v>
      </c>
      <c r="I281" s="31">
        <f t="shared" si="84"/>
        <v>-402.04209561429565</v>
      </c>
      <c r="J281" s="31"/>
      <c r="K281" s="31"/>
      <c r="L281" s="31"/>
      <c r="M281" s="28">
        <f t="shared" si="97"/>
        <v>261</v>
      </c>
      <c r="N281" s="31">
        <f t="shared" si="95"/>
        <v>306.27123634903609</v>
      </c>
      <c r="O281" s="31">
        <f t="shared" si="80"/>
        <v>-13647.959777682718</v>
      </c>
      <c r="P281" s="31">
        <f>IPMT($O$3/12, 1, COUNT($M281:$M$375), $O281, 0)</f>
        <v>34.119899444206794</v>
      </c>
      <c r="Q281" s="31">
        <f t="shared" si="96"/>
        <v>-340.39113579324288</v>
      </c>
      <c r="R281" s="31"/>
      <c r="S281" s="31"/>
      <c r="AC281" s="30">
        <f t="shared" si="82"/>
        <v>50192</v>
      </c>
      <c r="AD281" s="28">
        <f t="shared" si="92"/>
        <v>266</v>
      </c>
      <c r="AE281" s="31">
        <f t="shared" si="93"/>
        <v>49563.214944117419</v>
      </c>
      <c r="AF281" s="31">
        <f t="shared" si="85"/>
        <v>-105.32183175624962</v>
      </c>
      <c r="AG281" s="31">
        <f t="shared" si="86"/>
        <v>-471.38000750436652</v>
      </c>
      <c r="AH281" s="31">
        <f t="shared" si="87"/>
        <v>-105.32183175624962</v>
      </c>
      <c r="AI281" s="31">
        <f t="shared" si="88"/>
        <v>0</v>
      </c>
    </row>
    <row r="282" spans="2:35">
      <c r="B282" s="30">
        <f t="shared" si="81"/>
        <v>50222</v>
      </c>
      <c r="C282" s="28">
        <f t="shared" si="89"/>
        <v>267</v>
      </c>
      <c r="D282" s="31">
        <f t="shared" si="90"/>
        <v>1711.7808847919844</v>
      </c>
      <c r="E282" s="31">
        <f t="shared" si="94"/>
        <v>119694.88093833494</v>
      </c>
      <c r="F282" s="31">
        <f>IPMT($E$3/12, 1, COUNT($C282:$C$375), $E282, 0)</f>
        <v>-787.99129951070506</v>
      </c>
      <c r="G282" s="31">
        <f t="shared" si="91"/>
        <v>-923.7895852812793</v>
      </c>
      <c r="H282" s="31">
        <f t="shared" si="83"/>
        <v>-389.00836304958858</v>
      </c>
      <c r="I282" s="31">
        <f t="shared" si="84"/>
        <v>-398.98293646111648</v>
      </c>
      <c r="J282" s="31"/>
      <c r="K282" s="31"/>
      <c r="L282" s="31"/>
      <c r="M282" s="28">
        <f t="shared" si="97"/>
        <v>262</v>
      </c>
      <c r="N282" s="31">
        <f t="shared" si="95"/>
        <v>306.27123634903609</v>
      </c>
      <c r="O282" s="31">
        <f t="shared" si="80"/>
        <v>-13988.350913475961</v>
      </c>
      <c r="P282" s="31">
        <f>IPMT($O$3/12, 1, COUNT($M282:$M$375), $O282, 0)</f>
        <v>34.970877283689909</v>
      </c>
      <c r="Q282" s="31">
        <f t="shared" si="96"/>
        <v>-341.24211363272599</v>
      </c>
      <c r="R282" s="31"/>
      <c r="S282" s="31"/>
      <c r="AC282" s="30">
        <f t="shared" si="82"/>
        <v>50222</v>
      </c>
      <c r="AD282" s="28">
        <f t="shared" si="92"/>
        <v>267</v>
      </c>
      <c r="AE282" s="31">
        <f t="shared" si="93"/>
        <v>49091.83493661305</v>
      </c>
      <c r="AF282" s="31">
        <f t="shared" si="85"/>
        <v>-104.32014924030284</v>
      </c>
      <c r="AG282" s="31">
        <f t="shared" si="86"/>
        <v>-472.38169002031327</v>
      </c>
      <c r="AH282" s="31">
        <f t="shared" si="87"/>
        <v>-104.32014924030284</v>
      </c>
      <c r="AI282" s="31">
        <f t="shared" si="88"/>
        <v>0</v>
      </c>
    </row>
    <row r="283" spans="2:35">
      <c r="B283" s="30">
        <f t="shared" si="81"/>
        <v>50253</v>
      </c>
      <c r="C283" s="28">
        <f t="shared" si="89"/>
        <v>268</v>
      </c>
      <c r="D283" s="31">
        <f t="shared" si="90"/>
        <v>1711.7808847919844</v>
      </c>
      <c r="E283" s="31">
        <f t="shared" si="94"/>
        <v>118771.09135305366</v>
      </c>
      <c r="F283" s="31">
        <f>IPMT($E$3/12, 1, COUNT($C283:$C$375), $E283, 0)</f>
        <v>-781.90968474093665</v>
      </c>
      <c r="G283" s="31">
        <f t="shared" si="91"/>
        <v>-929.87120005104771</v>
      </c>
      <c r="H283" s="31">
        <f t="shared" si="83"/>
        <v>-386.00604689742443</v>
      </c>
      <c r="I283" s="31">
        <f t="shared" si="84"/>
        <v>-395.90363784351223</v>
      </c>
      <c r="J283" s="31"/>
      <c r="K283" s="31"/>
      <c r="L283" s="31"/>
      <c r="M283" s="28">
        <f t="shared" si="97"/>
        <v>263</v>
      </c>
      <c r="N283" s="31">
        <f t="shared" si="95"/>
        <v>306.27123634903609</v>
      </c>
      <c r="O283" s="31">
        <f t="shared" si="80"/>
        <v>-14329.593027108687</v>
      </c>
      <c r="P283" s="31">
        <f>IPMT($O$3/12, 1, COUNT($M283:$M$375), $O283, 0)</f>
        <v>35.823982567771722</v>
      </c>
      <c r="Q283" s="31">
        <f t="shared" si="96"/>
        <v>-342.09521891680782</v>
      </c>
      <c r="R283" s="31"/>
      <c r="S283" s="31"/>
      <c r="AC283" s="30">
        <f t="shared" si="82"/>
        <v>50253</v>
      </c>
      <c r="AD283" s="28">
        <f t="shared" si="92"/>
        <v>268</v>
      </c>
      <c r="AE283" s="31">
        <f t="shared" si="93"/>
        <v>48619.453246592733</v>
      </c>
      <c r="AF283" s="31">
        <f t="shared" si="85"/>
        <v>-103.3163381490097</v>
      </c>
      <c r="AG283" s="31">
        <f t="shared" si="86"/>
        <v>-473.3855011116064</v>
      </c>
      <c r="AH283" s="31">
        <f t="shared" si="87"/>
        <v>-103.31633814900968</v>
      </c>
      <c r="AI283" s="31">
        <f t="shared" si="88"/>
        <v>0</v>
      </c>
    </row>
    <row r="284" spans="2:35">
      <c r="B284" s="30">
        <f t="shared" si="81"/>
        <v>50284</v>
      </c>
      <c r="C284" s="28">
        <f t="shared" si="89"/>
        <v>269</v>
      </c>
      <c r="D284" s="31">
        <f t="shared" si="90"/>
        <v>1711.7808847919844</v>
      </c>
      <c r="E284" s="31">
        <f t="shared" si="94"/>
        <v>117841.22015300262</v>
      </c>
      <c r="F284" s="31">
        <f>IPMT($E$3/12, 1, COUNT($C284:$C$375), $E284, 0)</f>
        <v>-775.78803267393391</v>
      </c>
      <c r="G284" s="31">
        <f t="shared" si="91"/>
        <v>-935.99285211805045</v>
      </c>
      <c r="H284" s="31">
        <f t="shared" si="83"/>
        <v>-382.98396549725851</v>
      </c>
      <c r="I284" s="31">
        <f t="shared" si="84"/>
        <v>-392.8040671766754</v>
      </c>
      <c r="J284" s="31"/>
      <c r="K284" s="31"/>
      <c r="L284" s="31"/>
      <c r="M284" s="28">
        <f t="shared" si="97"/>
        <v>264</v>
      </c>
      <c r="N284" s="31">
        <f t="shared" si="95"/>
        <v>306.27123634903609</v>
      </c>
      <c r="O284" s="31">
        <f t="shared" si="80"/>
        <v>-14671.688246025495</v>
      </c>
      <c r="P284" s="31">
        <f>IPMT($O$3/12, 1, COUNT($M284:$M$375), $O284, 0)</f>
        <v>36.679220615063734</v>
      </c>
      <c r="Q284" s="31">
        <f t="shared" si="96"/>
        <v>-342.95045696409983</v>
      </c>
      <c r="R284" s="31"/>
      <c r="S284" s="31"/>
      <c r="AC284" s="30">
        <f t="shared" si="82"/>
        <v>50284</v>
      </c>
      <c r="AD284" s="28">
        <f t="shared" si="92"/>
        <v>269</v>
      </c>
      <c r="AE284" s="31">
        <f t="shared" si="93"/>
        <v>48146.06774548113</v>
      </c>
      <c r="AF284" s="31">
        <f t="shared" si="85"/>
        <v>-102.31039395914752</v>
      </c>
      <c r="AG284" s="31">
        <f t="shared" si="86"/>
        <v>-474.39144530146859</v>
      </c>
      <c r="AH284" s="31">
        <f t="shared" si="87"/>
        <v>-102.31039395914753</v>
      </c>
      <c r="AI284" s="31">
        <f t="shared" si="88"/>
        <v>0</v>
      </c>
    </row>
    <row r="285" spans="2:35">
      <c r="B285" s="30">
        <f t="shared" si="81"/>
        <v>50314</v>
      </c>
      <c r="C285" s="28">
        <f t="shared" si="89"/>
        <v>270</v>
      </c>
      <c r="D285" s="31">
        <f t="shared" si="90"/>
        <v>1711.7808847919844</v>
      </c>
      <c r="E285" s="31">
        <f t="shared" si="94"/>
        <v>116905.22730088457</v>
      </c>
      <c r="F285" s="31">
        <f>IPMT($E$3/12, 1, COUNT($C285:$C$375), $E285, 0)</f>
        <v>-769.62607973082345</v>
      </c>
      <c r="G285" s="31">
        <f t="shared" si="91"/>
        <v>-942.15480506116091</v>
      </c>
      <c r="H285" s="31">
        <f t="shared" si="83"/>
        <v>-379.94198872787484</v>
      </c>
      <c r="I285" s="31">
        <f t="shared" si="84"/>
        <v>-389.68409100294861</v>
      </c>
      <c r="J285" s="31"/>
      <c r="K285" s="31"/>
      <c r="L285" s="31"/>
      <c r="M285" s="28">
        <f t="shared" si="97"/>
        <v>265</v>
      </c>
      <c r="N285" s="31">
        <f t="shared" si="95"/>
        <v>306.27123634903609</v>
      </c>
      <c r="O285" s="31">
        <f t="shared" si="80"/>
        <v>-15014.638702989594</v>
      </c>
      <c r="P285" s="31">
        <f>IPMT($O$3/12, 1, COUNT($M285:$M$375), $O285, 0)</f>
        <v>37.53659675747398</v>
      </c>
      <c r="Q285" s="31">
        <f t="shared" si="96"/>
        <v>-343.80783310651009</v>
      </c>
      <c r="R285" s="31"/>
      <c r="S285" s="31"/>
      <c r="AC285" s="30">
        <f t="shared" si="82"/>
        <v>50314</v>
      </c>
      <c r="AD285" s="28">
        <f t="shared" si="92"/>
        <v>270</v>
      </c>
      <c r="AE285" s="31">
        <f t="shared" si="93"/>
        <v>47671.676300179664</v>
      </c>
      <c r="AF285" s="31">
        <f t="shared" si="85"/>
        <v>-101.30231213788188</v>
      </c>
      <c r="AG285" s="31">
        <f t="shared" si="86"/>
        <v>-475.39952712273424</v>
      </c>
      <c r="AH285" s="31">
        <f t="shared" si="87"/>
        <v>-101.30231213788188</v>
      </c>
      <c r="AI285" s="31">
        <f t="shared" si="88"/>
        <v>0</v>
      </c>
    </row>
    <row r="286" spans="2:35">
      <c r="B286" s="30">
        <f t="shared" si="81"/>
        <v>50345</v>
      </c>
      <c r="C286" s="28">
        <f t="shared" si="89"/>
        <v>271</v>
      </c>
      <c r="D286" s="31">
        <f t="shared" si="90"/>
        <v>1711.7808847919844</v>
      </c>
      <c r="E286" s="31">
        <f t="shared" si="94"/>
        <v>115963.07249582341</v>
      </c>
      <c r="F286" s="31">
        <f>IPMT($E$3/12, 1, COUNT($C286:$C$375), $E286, 0)</f>
        <v>-763.42356059750409</v>
      </c>
      <c r="G286" s="31">
        <f t="shared" si="91"/>
        <v>-948.35732419448027</v>
      </c>
      <c r="H286" s="31">
        <f t="shared" si="83"/>
        <v>-376.87998561142604</v>
      </c>
      <c r="I286" s="31">
        <f t="shared" si="84"/>
        <v>-386.54357498607806</v>
      </c>
      <c r="J286" s="31"/>
      <c r="K286" s="31"/>
      <c r="L286" s="31"/>
      <c r="M286" s="28">
        <f t="shared" si="97"/>
        <v>266</v>
      </c>
      <c r="N286" s="31">
        <f t="shared" si="95"/>
        <v>306.27123634903609</v>
      </c>
      <c r="O286" s="31">
        <f t="shared" si="80"/>
        <v>-15358.446536096104</v>
      </c>
      <c r="P286" s="31">
        <f>IPMT($O$3/12, 1, COUNT($M286:$M$375), $O286, 0)</f>
        <v>38.396116340240262</v>
      </c>
      <c r="Q286" s="31">
        <f t="shared" si="96"/>
        <v>-344.66735268927636</v>
      </c>
      <c r="R286" s="31"/>
      <c r="S286" s="31"/>
      <c r="AC286" s="30">
        <f t="shared" si="82"/>
        <v>50345</v>
      </c>
      <c r="AD286" s="28">
        <f t="shared" si="92"/>
        <v>271</v>
      </c>
      <c r="AE286" s="31">
        <f t="shared" si="93"/>
        <v>47196.276773056932</v>
      </c>
      <c r="AF286" s="31">
        <f t="shared" si="85"/>
        <v>-100.29208814274608</v>
      </c>
      <c r="AG286" s="31">
        <f t="shared" si="86"/>
        <v>-476.40975111787003</v>
      </c>
      <c r="AH286" s="31">
        <f t="shared" si="87"/>
        <v>-100.29208814274608</v>
      </c>
      <c r="AI286" s="31">
        <f t="shared" si="88"/>
        <v>0</v>
      </c>
    </row>
    <row r="287" spans="2:35">
      <c r="B287" s="30">
        <f t="shared" si="81"/>
        <v>50375</v>
      </c>
      <c r="C287" s="28">
        <f t="shared" si="89"/>
        <v>272</v>
      </c>
      <c r="D287" s="31">
        <f t="shared" si="90"/>
        <v>1711.7808847919844</v>
      </c>
      <c r="E287" s="31">
        <f t="shared" si="94"/>
        <v>115014.71517162892</v>
      </c>
      <c r="F287" s="31">
        <f>IPMT($E$3/12, 1, COUNT($C287:$C$375), $E287, 0)</f>
        <v>-757.18020821322375</v>
      </c>
      <c r="G287" s="31">
        <f t="shared" si="91"/>
        <v>-954.60067657876061</v>
      </c>
      <c r="H287" s="31">
        <f t="shared" si="83"/>
        <v>-373.79782430779403</v>
      </c>
      <c r="I287" s="31">
        <f t="shared" si="84"/>
        <v>-383.38238390542972</v>
      </c>
      <c r="J287" s="31"/>
      <c r="K287" s="31"/>
      <c r="L287" s="31"/>
      <c r="M287" s="28">
        <f t="shared" si="97"/>
        <v>267</v>
      </c>
      <c r="N287" s="31">
        <f t="shared" si="95"/>
        <v>306.27123634903609</v>
      </c>
      <c r="O287" s="31">
        <f t="shared" si="80"/>
        <v>-15703.113888785379</v>
      </c>
      <c r="P287" s="31">
        <f>IPMT($O$3/12, 1, COUNT($M287:$M$375), $O287, 0)</f>
        <v>39.257784721963446</v>
      </c>
      <c r="Q287" s="31">
        <f t="shared" si="96"/>
        <v>-345.52902107099953</v>
      </c>
      <c r="R287" s="31"/>
      <c r="S287" s="31"/>
      <c r="AC287" s="30">
        <f t="shared" si="82"/>
        <v>50375</v>
      </c>
      <c r="AD287" s="28">
        <f t="shared" si="92"/>
        <v>272</v>
      </c>
      <c r="AE287" s="31">
        <f t="shared" si="93"/>
        <v>46719.867021939062</v>
      </c>
      <c r="AF287" s="31">
        <f t="shared" si="85"/>
        <v>-99.279717421620603</v>
      </c>
      <c r="AG287" s="31">
        <f t="shared" si="86"/>
        <v>-477.42212183899551</v>
      </c>
      <c r="AH287" s="31">
        <f t="shared" si="87"/>
        <v>-99.279717421620603</v>
      </c>
      <c r="AI287" s="31">
        <f t="shared" si="88"/>
        <v>0</v>
      </c>
    </row>
    <row r="288" spans="2:35">
      <c r="B288" s="30">
        <f t="shared" si="81"/>
        <v>50406</v>
      </c>
      <c r="C288" s="28">
        <f t="shared" si="89"/>
        <v>273</v>
      </c>
      <c r="D288" s="31">
        <f t="shared" si="90"/>
        <v>1711.7808847919844</v>
      </c>
      <c r="E288" s="31">
        <f t="shared" si="94"/>
        <v>114060.11449505016</v>
      </c>
      <c r="F288" s="31">
        <f>IPMT($E$3/12, 1, COUNT($C288:$C$375), $E288, 0)</f>
        <v>-750.89575375908021</v>
      </c>
      <c r="G288" s="31">
        <f t="shared" si="91"/>
        <v>-960.88513103290416</v>
      </c>
      <c r="H288" s="31">
        <f t="shared" si="83"/>
        <v>-370.69537210891303</v>
      </c>
      <c r="I288" s="31">
        <f t="shared" si="84"/>
        <v>-380.20038165016717</v>
      </c>
      <c r="J288" s="31"/>
      <c r="K288" s="31"/>
      <c r="L288" s="31"/>
      <c r="M288" s="28">
        <f t="shared" si="97"/>
        <v>268</v>
      </c>
      <c r="N288" s="31">
        <f t="shared" si="95"/>
        <v>306.27123634903609</v>
      </c>
      <c r="O288" s="31">
        <f t="shared" si="80"/>
        <v>-16048.642909856379</v>
      </c>
      <c r="P288" s="31">
        <f>IPMT($O$3/12, 1, COUNT($M288:$M$375), $O288, 0)</f>
        <v>40.121607274640944</v>
      </c>
      <c r="Q288" s="31">
        <f t="shared" si="96"/>
        <v>-346.39284362367704</v>
      </c>
      <c r="R288" s="31"/>
      <c r="S288" s="31"/>
      <c r="AC288" s="30">
        <f t="shared" si="82"/>
        <v>50406</v>
      </c>
      <c r="AD288" s="28">
        <f t="shared" si="92"/>
        <v>273</v>
      </c>
      <c r="AE288" s="31">
        <f t="shared" si="93"/>
        <v>46242.444900100068</v>
      </c>
      <c r="AF288" s="31">
        <f t="shared" si="85"/>
        <v>-98.265195412712757</v>
      </c>
      <c r="AG288" s="31">
        <f t="shared" si="86"/>
        <v>-478.43664384790338</v>
      </c>
      <c r="AH288" s="31">
        <f t="shared" si="87"/>
        <v>-98.265195412712757</v>
      </c>
      <c r="AI288" s="31">
        <f t="shared" si="88"/>
        <v>0</v>
      </c>
    </row>
    <row r="289" spans="2:35">
      <c r="B289" s="30">
        <f t="shared" si="81"/>
        <v>50437</v>
      </c>
      <c r="C289" s="28">
        <f t="shared" si="89"/>
        <v>274</v>
      </c>
      <c r="D289" s="31">
        <f t="shared" si="90"/>
        <v>1711.7808847919844</v>
      </c>
      <c r="E289" s="31">
        <f t="shared" si="94"/>
        <v>113099.22936401726</v>
      </c>
      <c r="F289" s="31">
        <f>IPMT($E$3/12, 1, COUNT($C289:$C$375), $E289, 0)</f>
        <v>-744.5699266464469</v>
      </c>
      <c r="G289" s="31">
        <f t="shared" si="91"/>
        <v>-967.21095814553746</v>
      </c>
      <c r="H289" s="31">
        <f t="shared" si="83"/>
        <v>-367.57249543305608</v>
      </c>
      <c r="I289" s="31">
        <f t="shared" si="84"/>
        <v>-376.99743121339083</v>
      </c>
      <c r="J289" s="31"/>
      <c r="K289" s="31"/>
      <c r="L289" s="31"/>
      <c r="M289" s="28">
        <f t="shared" si="97"/>
        <v>269</v>
      </c>
      <c r="N289" s="31">
        <f t="shared" si="95"/>
        <v>306.27123634903609</v>
      </c>
      <c r="O289" s="31">
        <f t="shared" si="80"/>
        <v>-16395.035753480057</v>
      </c>
      <c r="P289" s="31">
        <f>IPMT($O$3/12, 1, COUNT($M289:$M$375), $O289, 0)</f>
        <v>40.98758938370014</v>
      </c>
      <c r="Q289" s="31">
        <f t="shared" si="96"/>
        <v>-347.25882573273623</v>
      </c>
      <c r="R289" s="31"/>
      <c r="S289" s="31"/>
      <c r="AC289" s="30">
        <f t="shared" si="82"/>
        <v>50437</v>
      </c>
      <c r="AD289" s="28">
        <f t="shared" si="92"/>
        <v>274</v>
      </c>
      <c r="AE289" s="31">
        <f t="shared" si="93"/>
        <v>45764.008256252164</v>
      </c>
      <c r="AF289" s="31">
        <f t="shared" si="85"/>
        <v>-97.248517544535957</v>
      </c>
      <c r="AG289" s="31">
        <f t="shared" si="86"/>
        <v>-479.45332171608015</v>
      </c>
      <c r="AH289" s="31">
        <f t="shared" si="87"/>
        <v>-97.248517544535957</v>
      </c>
      <c r="AI289" s="31">
        <f t="shared" si="88"/>
        <v>0</v>
      </c>
    </row>
    <row r="290" spans="2:35">
      <c r="B290" s="30">
        <f t="shared" si="81"/>
        <v>50465</v>
      </c>
      <c r="C290" s="28">
        <f t="shared" si="89"/>
        <v>275</v>
      </c>
      <c r="D290" s="31">
        <f t="shared" si="90"/>
        <v>1711.7808847919844</v>
      </c>
      <c r="E290" s="31">
        <f t="shared" si="94"/>
        <v>112132.01840587171</v>
      </c>
      <c r="F290" s="31">
        <f>IPMT($E$3/12, 1, COUNT($C290:$C$375), $E290, 0)</f>
        <v>-738.20245450532207</v>
      </c>
      <c r="G290" s="31">
        <f t="shared" si="91"/>
        <v>-973.5784302866623</v>
      </c>
      <c r="H290" s="31">
        <f t="shared" si="83"/>
        <v>-364.42905981908302</v>
      </c>
      <c r="I290" s="31">
        <f t="shared" si="84"/>
        <v>-373.77339468623904</v>
      </c>
      <c r="J290" s="31"/>
      <c r="K290" s="31"/>
      <c r="L290" s="31"/>
      <c r="M290" s="28">
        <f t="shared" si="97"/>
        <v>270</v>
      </c>
      <c r="N290" s="31">
        <f t="shared" si="95"/>
        <v>306.27123634903609</v>
      </c>
      <c r="O290" s="31">
        <f t="shared" si="80"/>
        <v>-16742.294579212794</v>
      </c>
      <c r="P290" s="31">
        <f>IPMT($O$3/12, 1, COUNT($M290:$M$375), $O290, 0)</f>
        <v>41.855736448031983</v>
      </c>
      <c r="Q290" s="31">
        <f t="shared" si="96"/>
        <v>-348.12697279706805</v>
      </c>
      <c r="R290" s="31"/>
      <c r="S290" s="31"/>
      <c r="AC290" s="30">
        <f t="shared" si="82"/>
        <v>50465</v>
      </c>
      <c r="AD290" s="28">
        <f t="shared" si="92"/>
        <v>275</v>
      </c>
      <c r="AE290" s="31">
        <f t="shared" si="93"/>
        <v>45284.554934536085</v>
      </c>
      <c r="AF290" s="31">
        <f t="shared" si="85"/>
        <v>-96.229679235889293</v>
      </c>
      <c r="AG290" s="31">
        <f t="shared" si="86"/>
        <v>-480.4721600247268</v>
      </c>
      <c r="AH290" s="31">
        <f t="shared" si="87"/>
        <v>-96.229679235889293</v>
      </c>
      <c r="AI290" s="31">
        <f t="shared" si="88"/>
        <v>0</v>
      </c>
    </row>
    <row r="291" spans="2:35">
      <c r="B291" s="30">
        <f t="shared" si="81"/>
        <v>50496</v>
      </c>
      <c r="C291" s="28">
        <f t="shared" si="89"/>
        <v>276</v>
      </c>
      <c r="D291" s="31">
        <f t="shared" si="90"/>
        <v>1711.7808847919844</v>
      </c>
      <c r="E291" s="31">
        <f t="shared" si="94"/>
        <v>111158.43997558505</v>
      </c>
      <c r="F291" s="31">
        <f>IPMT($E$3/12, 1, COUNT($C291:$C$375), $E291, 0)</f>
        <v>-731.79306317260159</v>
      </c>
      <c r="G291" s="31">
        <f t="shared" si="91"/>
        <v>-979.98782161938277</v>
      </c>
      <c r="H291" s="31">
        <f t="shared" si="83"/>
        <v>-361.26492992065141</v>
      </c>
      <c r="I291" s="31">
        <f t="shared" si="84"/>
        <v>-370.52813325195018</v>
      </c>
      <c r="J291" s="31"/>
      <c r="K291" s="31"/>
      <c r="L291" s="31"/>
      <c r="M291" s="28">
        <f t="shared" si="97"/>
        <v>271</v>
      </c>
      <c r="N291" s="31">
        <f t="shared" si="95"/>
        <v>306.27123634903609</v>
      </c>
      <c r="O291" s="31">
        <f t="shared" si="80"/>
        <v>-17090.421552009862</v>
      </c>
      <c r="P291" s="31">
        <f>IPMT($O$3/12, 1, COUNT($M291:$M$375), $O291, 0)</f>
        <v>42.726053880024658</v>
      </c>
      <c r="Q291" s="31">
        <f t="shared" si="96"/>
        <v>-348.99729022906075</v>
      </c>
      <c r="R291" s="31"/>
      <c r="S291" s="31"/>
      <c r="AC291" s="30">
        <f t="shared" si="82"/>
        <v>50496</v>
      </c>
      <c r="AD291" s="28">
        <f t="shared" si="92"/>
        <v>276</v>
      </c>
      <c r="AE291" s="31">
        <f t="shared" si="93"/>
        <v>44804.082774511357</v>
      </c>
      <c r="AF291" s="31">
        <f t="shared" si="85"/>
        <v>-95.208675895836748</v>
      </c>
      <c r="AG291" s="31">
        <f t="shared" si="86"/>
        <v>-481.49316336477938</v>
      </c>
      <c r="AH291" s="31">
        <f t="shared" si="87"/>
        <v>-95.208675895836748</v>
      </c>
      <c r="AI291" s="31">
        <f t="shared" si="88"/>
        <v>0</v>
      </c>
    </row>
    <row r="292" spans="2:35">
      <c r="B292" s="30">
        <f t="shared" si="81"/>
        <v>50526</v>
      </c>
      <c r="C292" s="28">
        <f t="shared" si="89"/>
        <v>277</v>
      </c>
      <c r="D292" s="31">
        <f t="shared" si="90"/>
        <v>1711.7808847919844</v>
      </c>
      <c r="E292" s="31">
        <f t="shared" si="94"/>
        <v>110178.45215396567</v>
      </c>
      <c r="F292" s="31">
        <f>IPMT($E$3/12, 1, COUNT($C292:$C$375), $E292, 0)</f>
        <v>-725.34147668027401</v>
      </c>
      <c r="G292" s="31">
        <f t="shared" si="91"/>
        <v>-986.43940811171035</v>
      </c>
      <c r="H292" s="31">
        <f t="shared" si="83"/>
        <v>-358.07996950038842</v>
      </c>
      <c r="I292" s="31">
        <f t="shared" si="84"/>
        <v>-367.2615071798856</v>
      </c>
      <c r="J292" s="31"/>
      <c r="K292" s="31"/>
      <c r="L292" s="31"/>
      <c r="M292" s="28">
        <f t="shared" si="97"/>
        <v>272</v>
      </c>
      <c r="N292" s="31">
        <f t="shared" si="95"/>
        <v>306.27123634903609</v>
      </c>
      <c r="O292" s="31">
        <f t="shared" si="80"/>
        <v>-17439.418842238923</v>
      </c>
      <c r="P292" s="31">
        <f>IPMT($O$3/12, 1, COUNT($M292:$M$375), $O292, 0)</f>
        <v>43.598547105597312</v>
      </c>
      <c r="Q292" s="31">
        <f t="shared" si="96"/>
        <v>-349.86978345463342</v>
      </c>
      <c r="R292" s="31"/>
      <c r="S292" s="31"/>
      <c r="AC292" s="30">
        <f t="shared" si="82"/>
        <v>50526</v>
      </c>
      <c r="AD292" s="28">
        <f t="shared" si="92"/>
        <v>277</v>
      </c>
      <c r="AE292" s="31">
        <f t="shared" si="93"/>
        <v>44322.589611146577</v>
      </c>
      <c r="AF292" s="31">
        <f t="shared" si="85"/>
        <v>-94.18550292368657</v>
      </c>
      <c r="AG292" s="31">
        <f t="shared" si="86"/>
        <v>-482.51633633692956</v>
      </c>
      <c r="AH292" s="31">
        <f t="shared" si="87"/>
        <v>-94.18550292368657</v>
      </c>
      <c r="AI292" s="31">
        <f t="shared" si="88"/>
        <v>0</v>
      </c>
    </row>
    <row r="293" spans="2:35">
      <c r="B293" s="30">
        <f t="shared" si="81"/>
        <v>50557</v>
      </c>
      <c r="C293" s="28">
        <f t="shared" si="89"/>
        <v>278</v>
      </c>
      <c r="D293" s="31">
        <f t="shared" si="90"/>
        <v>1711.7808847919844</v>
      </c>
      <c r="E293" s="31">
        <f t="shared" si="94"/>
        <v>109192.01274585396</v>
      </c>
      <c r="F293" s="31">
        <f>IPMT($E$3/12, 1, COUNT($C293:$C$375), $E293, 0)</f>
        <v>-718.84741724353864</v>
      </c>
      <c r="G293" s="31">
        <f t="shared" si="91"/>
        <v>-992.93346754844572</v>
      </c>
      <c r="H293" s="31">
        <f t="shared" si="83"/>
        <v>-354.87404142402539</v>
      </c>
      <c r="I293" s="31">
        <f t="shared" si="84"/>
        <v>-363.97337581951325</v>
      </c>
      <c r="J293" s="31"/>
      <c r="K293" s="31"/>
      <c r="L293" s="31"/>
      <c r="M293" s="28">
        <f t="shared" si="97"/>
        <v>273</v>
      </c>
      <c r="N293" s="31">
        <f t="shared" si="95"/>
        <v>306.27123634903609</v>
      </c>
      <c r="O293" s="31">
        <f t="shared" si="80"/>
        <v>-17789.288625693556</v>
      </c>
      <c r="P293" s="31">
        <f>IPMT($O$3/12, 1, COUNT($M293:$M$375), $O293, 0)</f>
        <v>44.473221564233889</v>
      </c>
      <c r="Q293" s="31">
        <f t="shared" si="96"/>
        <v>-350.74445791326997</v>
      </c>
      <c r="R293" s="31"/>
      <c r="S293" s="31"/>
      <c r="AC293" s="30">
        <f t="shared" si="82"/>
        <v>50557</v>
      </c>
      <c r="AD293" s="28">
        <f t="shared" si="92"/>
        <v>278</v>
      </c>
      <c r="AE293" s="31">
        <f t="shared" si="93"/>
        <v>43840.073274809649</v>
      </c>
      <c r="AF293" s="31">
        <f t="shared" si="85"/>
        <v>-93.160155708970606</v>
      </c>
      <c r="AG293" s="31">
        <f t="shared" si="86"/>
        <v>-483.54168355164552</v>
      </c>
      <c r="AH293" s="31">
        <f t="shared" si="87"/>
        <v>-93.160155708970606</v>
      </c>
      <c r="AI293" s="31">
        <f t="shared" si="88"/>
        <v>0</v>
      </c>
    </row>
    <row r="294" spans="2:35">
      <c r="B294" s="30">
        <f t="shared" si="81"/>
        <v>50587</v>
      </c>
      <c r="C294" s="28">
        <f t="shared" si="89"/>
        <v>279</v>
      </c>
      <c r="D294" s="31">
        <f t="shared" si="90"/>
        <v>1711.7808847919844</v>
      </c>
      <c r="E294" s="31">
        <f t="shared" si="94"/>
        <v>108199.07927830552</v>
      </c>
      <c r="F294" s="31">
        <f>IPMT($E$3/12, 1, COUNT($C294:$C$375), $E294, 0)</f>
        <v>-712.31060524884469</v>
      </c>
      <c r="G294" s="31">
        <f t="shared" si="91"/>
        <v>-999.47027954313967</v>
      </c>
      <c r="H294" s="31">
        <f t="shared" si="83"/>
        <v>-351.64700765449294</v>
      </c>
      <c r="I294" s="31">
        <f t="shared" si="84"/>
        <v>-360.66359759435176</v>
      </c>
      <c r="J294" s="31"/>
      <c r="K294" s="31"/>
      <c r="L294" s="31"/>
      <c r="M294" s="28">
        <f t="shared" si="97"/>
        <v>274</v>
      </c>
      <c r="N294" s="31">
        <f t="shared" si="95"/>
        <v>306.27123634903609</v>
      </c>
      <c r="O294" s="31">
        <f t="shared" si="80"/>
        <v>-18140.033083606828</v>
      </c>
      <c r="P294" s="31">
        <f>IPMT($O$3/12, 1, COUNT($M294:$M$375), $O294, 0)</f>
        <v>45.350082709017073</v>
      </c>
      <c r="Q294" s="31">
        <f t="shared" si="96"/>
        <v>-351.62131905805313</v>
      </c>
      <c r="R294" s="31"/>
      <c r="S294" s="31"/>
      <c r="AC294" s="30">
        <f t="shared" si="82"/>
        <v>50587</v>
      </c>
      <c r="AD294" s="28">
        <f t="shared" si="92"/>
        <v>279</v>
      </c>
      <c r="AE294" s="31">
        <f t="shared" si="93"/>
        <v>43356.531591258004</v>
      </c>
      <c r="AF294" s="31">
        <f t="shared" si="85"/>
        <v>-92.13262963142337</v>
      </c>
      <c r="AG294" s="31">
        <f t="shared" si="86"/>
        <v>-484.56920962919276</v>
      </c>
      <c r="AH294" s="31">
        <f t="shared" si="87"/>
        <v>-92.13262963142337</v>
      </c>
      <c r="AI294" s="31">
        <f t="shared" si="88"/>
        <v>0</v>
      </c>
    </row>
    <row r="295" spans="2:35">
      <c r="B295" s="30">
        <f t="shared" si="81"/>
        <v>50618</v>
      </c>
      <c r="C295" s="28">
        <f t="shared" si="89"/>
        <v>280</v>
      </c>
      <c r="D295" s="31">
        <f t="shared" si="90"/>
        <v>1711.7808847919844</v>
      </c>
      <c r="E295" s="31">
        <f t="shared" si="94"/>
        <v>107199.60899876239</v>
      </c>
      <c r="F295" s="31">
        <f>IPMT($E$3/12, 1, COUNT($C295:$C$375), $E295, 0)</f>
        <v>-705.73075924185241</v>
      </c>
      <c r="G295" s="31">
        <f t="shared" si="91"/>
        <v>-1006.050125550132</v>
      </c>
      <c r="H295" s="31">
        <f t="shared" si="83"/>
        <v>-348.39872924597773</v>
      </c>
      <c r="I295" s="31">
        <f t="shared" si="84"/>
        <v>-357.33202999587468</v>
      </c>
      <c r="J295" s="31"/>
      <c r="K295" s="31"/>
      <c r="L295" s="31"/>
      <c r="M295" s="28">
        <f t="shared" si="97"/>
        <v>275</v>
      </c>
      <c r="N295" s="31">
        <f t="shared" si="95"/>
        <v>306.27123634903609</v>
      </c>
      <c r="O295" s="31">
        <f t="shared" si="80"/>
        <v>-18491.654402664881</v>
      </c>
      <c r="P295" s="31">
        <f>IPMT($O$3/12, 1, COUNT($M295:$M$375), $O295, 0)</f>
        <v>46.229136006662202</v>
      </c>
      <c r="Q295" s="31">
        <f t="shared" si="96"/>
        <v>-352.50037235569829</v>
      </c>
      <c r="R295" s="31"/>
      <c r="S295" s="31"/>
      <c r="AC295" s="30">
        <f t="shared" si="82"/>
        <v>50618</v>
      </c>
      <c r="AD295" s="28">
        <f t="shared" si="92"/>
        <v>280</v>
      </c>
      <c r="AE295" s="31">
        <f t="shared" si="93"/>
        <v>42871.962381628815</v>
      </c>
      <c r="AF295" s="31">
        <f t="shared" si="85"/>
        <v>-91.102920060961324</v>
      </c>
      <c r="AG295" s="31">
        <f t="shared" si="86"/>
        <v>-485.5989191996548</v>
      </c>
      <c r="AH295" s="31">
        <f t="shared" si="87"/>
        <v>-91.102920060961324</v>
      </c>
      <c r="AI295" s="31">
        <f t="shared" si="88"/>
        <v>0</v>
      </c>
    </row>
    <row r="296" spans="2:35">
      <c r="B296" s="30">
        <f t="shared" si="81"/>
        <v>50649</v>
      </c>
      <c r="C296" s="28">
        <f t="shared" si="89"/>
        <v>281</v>
      </c>
      <c r="D296" s="31">
        <f t="shared" si="90"/>
        <v>1711.7808847919844</v>
      </c>
      <c r="E296" s="31">
        <f t="shared" si="94"/>
        <v>106193.55887321226</v>
      </c>
      <c r="F296" s="31">
        <f>IPMT($E$3/12, 1, COUNT($C296:$C$375), $E296, 0)</f>
        <v>-699.10759591531405</v>
      </c>
      <c r="G296" s="31">
        <f t="shared" si="91"/>
        <v>-1012.6732888766703</v>
      </c>
      <c r="H296" s="31">
        <f t="shared" si="83"/>
        <v>-345.12906633793983</v>
      </c>
      <c r="I296" s="31">
        <f t="shared" si="84"/>
        <v>-353.97852957737422</v>
      </c>
      <c r="J296" s="31"/>
      <c r="K296" s="31"/>
      <c r="L296" s="31"/>
      <c r="M296" s="28">
        <f t="shared" si="97"/>
        <v>276</v>
      </c>
      <c r="N296" s="31">
        <f t="shared" si="95"/>
        <v>306.27123634903609</v>
      </c>
      <c r="O296" s="31">
        <f t="shared" si="80"/>
        <v>-18844.154775020579</v>
      </c>
      <c r="P296" s="31">
        <f>IPMT($O$3/12, 1, COUNT($M296:$M$375), $O296, 0)</f>
        <v>47.110386937551446</v>
      </c>
      <c r="Q296" s="31">
        <f t="shared" si="96"/>
        <v>-353.38162328658751</v>
      </c>
      <c r="R296" s="31"/>
      <c r="S296" s="31"/>
      <c r="AC296" s="30">
        <f t="shared" si="82"/>
        <v>50649</v>
      </c>
      <c r="AD296" s="28">
        <f t="shared" si="92"/>
        <v>281</v>
      </c>
      <c r="AE296" s="31">
        <f t="shared" si="93"/>
        <v>42386.363462429159</v>
      </c>
      <c r="AF296" s="31">
        <f t="shared" si="85"/>
        <v>-90.071022357662059</v>
      </c>
      <c r="AG296" s="31">
        <f t="shared" si="86"/>
        <v>-486.63081690295405</v>
      </c>
      <c r="AH296" s="31">
        <f t="shared" si="87"/>
        <v>-90.071022357662059</v>
      </c>
      <c r="AI296" s="31">
        <f t="shared" si="88"/>
        <v>0</v>
      </c>
    </row>
    <row r="297" spans="2:35">
      <c r="B297" s="30">
        <f t="shared" si="81"/>
        <v>50679</v>
      </c>
      <c r="C297" s="28">
        <f t="shared" si="89"/>
        <v>282</v>
      </c>
      <c r="D297" s="31">
        <f t="shared" si="90"/>
        <v>1711.7808847919844</v>
      </c>
      <c r="E297" s="31">
        <f t="shared" si="94"/>
        <v>105180.88558433559</v>
      </c>
      <c r="F297" s="31">
        <f>IPMT($E$3/12, 1, COUNT($C297:$C$375), $E297, 0)</f>
        <v>-692.44083009687597</v>
      </c>
      <c r="G297" s="31">
        <f t="shared" si="91"/>
        <v>-1019.3400546951084</v>
      </c>
      <c r="H297" s="31">
        <f t="shared" si="83"/>
        <v>-341.83787814909067</v>
      </c>
      <c r="I297" s="31">
        <f t="shared" si="84"/>
        <v>-350.6029519477853</v>
      </c>
      <c r="J297" s="31"/>
      <c r="K297" s="31"/>
      <c r="L297" s="31"/>
      <c r="M297" s="28">
        <f t="shared" si="97"/>
        <v>277</v>
      </c>
      <c r="N297" s="31">
        <f t="shared" si="95"/>
        <v>306.27123634903609</v>
      </c>
      <c r="O297" s="31">
        <f t="shared" si="80"/>
        <v>-19197.536398307166</v>
      </c>
      <c r="P297" s="31">
        <f>IPMT($O$3/12, 1, COUNT($M297:$M$375), $O297, 0)</f>
        <v>47.993840995767918</v>
      </c>
      <c r="Q297" s="31">
        <f t="shared" si="96"/>
        <v>-354.26507734480401</v>
      </c>
      <c r="R297" s="31"/>
      <c r="S297" s="31"/>
      <c r="AC297" s="30">
        <f t="shared" si="82"/>
        <v>50679</v>
      </c>
      <c r="AD297" s="28">
        <f t="shared" si="92"/>
        <v>282</v>
      </c>
      <c r="AE297" s="31">
        <f t="shared" si="93"/>
        <v>41899.732645526208</v>
      </c>
      <c r="AF297" s="31">
        <f t="shared" si="85"/>
        <v>-89.036931871743292</v>
      </c>
      <c r="AG297" s="31">
        <f t="shared" si="86"/>
        <v>-487.66490738887285</v>
      </c>
      <c r="AH297" s="31">
        <f t="shared" si="87"/>
        <v>-89.036931871743292</v>
      </c>
      <c r="AI297" s="31">
        <f t="shared" si="88"/>
        <v>0</v>
      </c>
    </row>
    <row r="298" spans="2:35">
      <c r="B298" s="30">
        <f t="shared" si="81"/>
        <v>50710</v>
      </c>
      <c r="C298" s="28">
        <f t="shared" si="89"/>
        <v>283</v>
      </c>
      <c r="D298" s="31">
        <f t="shared" si="90"/>
        <v>1711.7808847919844</v>
      </c>
      <c r="E298" s="31">
        <f t="shared" si="94"/>
        <v>104161.54552964048</v>
      </c>
      <c r="F298" s="31">
        <f>IPMT($E$3/12, 1, COUNT($C298:$C$375), $E298, 0)</f>
        <v>-685.73017473679988</v>
      </c>
      <c r="G298" s="31">
        <f t="shared" si="91"/>
        <v>-1026.0507100551845</v>
      </c>
      <c r="H298" s="31">
        <f t="shared" si="83"/>
        <v>-338.52502297133157</v>
      </c>
      <c r="I298" s="31">
        <f t="shared" si="84"/>
        <v>-347.20515176546832</v>
      </c>
      <c r="J298" s="31"/>
      <c r="K298" s="31"/>
      <c r="L298" s="31"/>
      <c r="M298" s="28">
        <f t="shared" si="97"/>
        <v>278</v>
      </c>
      <c r="N298" s="31">
        <f t="shared" si="95"/>
        <v>306.27123634903609</v>
      </c>
      <c r="O298" s="31">
        <f t="shared" si="80"/>
        <v>-19551.80147565197</v>
      </c>
      <c r="P298" s="31">
        <f>IPMT($O$3/12, 1, COUNT($M298:$M$375), $O298, 0)</f>
        <v>48.879503689129926</v>
      </c>
      <c r="Q298" s="31">
        <f t="shared" si="96"/>
        <v>-355.15074003816602</v>
      </c>
      <c r="R298" s="31"/>
      <c r="S298" s="31"/>
      <c r="AC298" s="30">
        <f t="shared" si="82"/>
        <v>50710</v>
      </c>
      <c r="AD298" s="28">
        <f t="shared" si="92"/>
        <v>283</v>
      </c>
      <c r="AE298" s="31">
        <f t="shared" si="93"/>
        <v>41412.067738137339</v>
      </c>
      <c r="AF298" s="31">
        <f t="shared" si="85"/>
        <v>-88.000643943541931</v>
      </c>
      <c r="AG298" s="31">
        <f t="shared" si="86"/>
        <v>-488.70119531707417</v>
      </c>
      <c r="AH298" s="31">
        <f t="shared" si="87"/>
        <v>-88.000643943541931</v>
      </c>
      <c r="AI298" s="31">
        <f t="shared" si="88"/>
        <v>0</v>
      </c>
    </row>
    <row r="299" spans="2:35">
      <c r="B299" s="30">
        <f t="shared" si="81"/>
        <v>50740</v>
      </c>
      <c r="C299" s="28">
        <f t="shared" si="89"/>
        <v>284</v>
      </c>
      <c r="D299" s="31">
        <f t="shared" si="90"/>
        <v>1711.7808847919844</v>
      </c>
      <c r="E299" s="31">
        <f t="shared" si="94"/>
        <v>103135.49481958529</v>
      </c>
      <c r="F299" s="31">
        <f>IPMT($E$3/12, 1, COUNT($C299:$C$375), $E299, 0)</f>
        <v>-678.97534089560315</v>
      </c>
      <c r="G299" s="31">
        <f t="shared" si="91"/>
        <v>-1032.8055438963811</v>
      </c>
      <c r="H299" s="31">
        <f t="shared" si="83"/>
        <v>-335.19035816365221</v>
      </c>
      <c r="I299" s="31">
        <f t="shared" si="84"/>
        <v>-343.78498273195095</v>
      </c>
      <c r="J299" s="31"/>
      <c r="K299" s="31"/>
      <c r="L299" s="31"/>
      <c r="M299" s="28">
        <f t="shared" si="97"/>
        <v>279</v>
      </c>
      <c r="N299" s="31">
        <f t="shared" si="95"/>
        <v>306.27123634903609</v>
      </c>
      <c r="O299" s="31">
        <f t="shared" si="80"/>
        <v>-19906.952215690137</v>
      </c>
      <c r="P299" s="31">
        <f>IPMT($O$3/12, 1, COUNT($M299:$M$375), $O299, 0)</f>
        <v>49.767380539225343</v>
      </c>
      <c r="Q299" s="31">
        <f t="shared" si="96"/>
        <v>-356.03861688826146</v>
      </c>
      <c r="R299" s="31"/>
      <c r="S299" s="31"/>
      <c r="AC299" s="30">
        <f t="shared" si="82"/>
        <v>50740</v>
      </c>
      <c r="AD299" s="28">
        <f t="shared" si="92"/>
        <v>284</v>
      </c>
      <c r="AE299" s="31">
        <f t="shared" si="93"/>
        <v>40923.366542820266</v>
      </c>
      <c r="AF299" s="31">
        <f t="shared" si="85"/>
        <v>-86.962153903493146</v>
      </c>
      <c r="AG299" s="31">
        <f t="shared" si="86"/>
        <v>-489.73968535712299</v>
      </c>
      <c r="AH299" s="31">
        <f t="shared" si="87"/>
        <v>-86.962153903493146</v>
      </c>
      <c r="AI299" s="31">
        <f t="shared" si="88"/>
        <v>0</v>
      </c>
    </row>
    <row r="300" spans="2:35">
      <c r="B300" s="30">
        <f t="shared" si="81"/>
        <v>50771</v>
      </c>
      <c r="C300" s="28">
        <f t="shared" si="89"/>
        <v>285</v>
      </c>
      <c r="D300" s="31">
        <f t="shared" si="90"/>
        <v>1711.7808847919844</v>
      </c>
      <c r="E300" s="31">
        <f t="shared" si="94"/>
        <v>102102.68927568891</v>
      </c>
      <c r="F300" s="31">
        <f>IPMT($E$3/12, 1, COUNT($C300:$C$375), $E300, 0)</f>
        <v>-672.17603773161864</v>
      </c>
      <c r="G300" s="31">
        <f t="shared" si="91"/>
        <v>-1039.6048470603657</v>
      </c>
      <c r="H300" s="31">
        <f t="shared" si="83"/>
        <v>-331.83374014598894</v>
      </c>
      <c r="I300" s="31">
        <f t="shared" si="84"/>
        <v>-340.34229758562969</v>
      </c>
      <c r="J300" s="31"/>
      <c r="K300" s="31"/>
      <c r="L300" s="31"/>
      <c r="M300" s="28">
        <f t="shared" si="97"/>
        <v>280</v>
      </c>
      <c r="N300" s="31">
        <f t="shared" si="95"/>
        <v>306.27123634903609</v>
      </c>
      <c r="O300" s="31">
        <f t="shared" si="80"/>
        <v>-20262.990832578398</v>
      </c>
      <c r="P300" s="31">
        <f>IPMT($O$3/12, 1, COUNT($M300:$M$375), $O300, 0)</f>
        <v>50.657477081445997</v>
      </c>
      <c r="Q300" s="31">
        <f t="shared" si="96"/>
        <v>-356.92871343048211</v>
      </c>
      <c r="R300" s="31"/>
      <c r="S300" s="31"/>
      <c r="AC300" s="30">
        <f t="shared" si="82"/>
        <v>50771</v>
      </c>
      <c r="AD300" s="28">
        <f t="shared" si="92"/>
        <v>285</v>
      </c>
      <c r="AE300" s="31">
        <f t="shared" si="93"/>
        <v>40433.626857463139</v>
      </c>
      <c r="AF300" s="31">
        <f t="shared" si="85"/>
        <v>-85.921457072109263</v>
      </c>
      <c r="AG300" s="31">
        <f t="shared" si="86"/>
        <v>-490.78038218850685</v>
      </c>
      <c r="AH300" s="31">
        <f t="shared" si="87"/>
        <v>-85.921457072109263</v>
      </c>
      <c r="AI300" s="31">
        <f t="shared" si="88"/>
        <v>0</v>
      </c>
    </row>
    <row r="301" spans="2:35">
      <c r="B301" s="30">
        <f t="shared" si="81"/>
        <v>50802</v>
      </c>
      <c r="C301" s="28">
        <f t="shared" si="89"/>
        <v>286</v>
      </c>
      <c r="D301" s="31">
        <f t="shared" si="90"/>
        <v>1711.7808847919844</v>
      </c>
      <c r="E301" s="31">
        <f t="shared" si="94"/>
        <v>101063.08442862854</v>
      </c>
      <c r="F301" s="31">
        <f>IPMT($E$3/12, 1, COUNT($C301:$C$375), $E301, 0)</f>
        <v>-665.33197248847125</v>
      </c>
      <c r="G301" s="31">
        <f t="shared" si="91"/>
        <v>-1046.4489123035132</v>
      </c>
      <c r="H301" s="31">
        <f t="shared" si="83"/>
        <v>-328.45502439304278</v>
      </c>
      <c r="I301" s="31">
        <f t="shared" si="84"/>
        <v>-336.87694809542847</v>
      </c>
      <c r="J301" s="31"/>
      <c r="K301" s="31"/>
      <c r="L301" s="31"/>
      <c r="M301" s="28">
        <f t="shared" si="97"/>
        <v>281</v>
      </c>
      <c r="N301" s="31">
        <f t="shared" si="95"/>
        <v>306.27123634903609</v>
      </c>
      <c r="O301" s="31">
        <f t="shared" si="80"/>
        <v>-20619.919546008881</v>
      </c>
      <c r="P301" s="31">
        <f>IPMT($O$3/12, 1, COUNT($M301:$M$375), $O301, 0)</f>
        <v>51.549798865022204</v>
      </c>
      <c r="Q301" s="31">
        <f t="shared" si="96"/>
        <v>-357.82103521405827</v>
      </c>
      <c r="R301" s="31"/>
      <c r="S301" s="31"/>
      <c r="AC301" s="30">
        <f t="shared" si="82"/>
        <v>50802</v>
      </c>
      <c r="AD301" s="28">
        <f t="shared" si="92"/>
        <v>286</v>
      </c>
      <c r="AE301" s="31">
        <f t="shared" si="93"/>
        <v>39942.846475274629</v>
      </c>
      <c r="AF301" s="31">
        <f t="shared" si="85"/>
        <v>-84.87854875995869</v>
      </c>
      <c r="AG301" s="31">
        <f t="shared" si="86"/>
        <v>-491.82329050065744</v>
      </c>
      <c r="AH301" s="31">
        <f t="shared" si="87"/>
        <v>-84.87854875995869</v>
      </c>
      <c r="AI301" s="31">
        <f t="shared" si="88"/>
        <v>0</v>
      </c>
    </row>
    <row r="302" spans="2:35">
      <c r="B302" s="30">
        <f t="shared" si="81"/>
        <v>50830</v>
      </c>
      <c r="C302" s="28">
        <f t="shared" si="89"/>
        <v>287</v>
      </c>
      <c r="D302" s="31">
        <f t="shared" si="90"/>
        <v>1711.7808847919844</v>
      </c>
      <c r="E302" s="31">
        <f t="shared" si="94"/>
        <v>100016.63551632503</v>
      </c>
      <c r="F302" s="31">
        <f>IPMT($E$3/12, 1, COUNT($C302:$C$375), $E302, 0)</f>
        <v>-658.44285048247309</v>
      </c>
      <c r="G302" s="31">
        <f t="shared" si="91"/>
        <v>-1053.3380343095114</v>
      </c>
      <c r="H302" s="31">
        <f t="shared" si="83"/>
        <v>-325.05406542805633</v>
      </c>
      <c r="I302" s="31">
        <f t="shared" si="84"/>
        <v>-333.38878505441676</v>
      </c>
      <c r="J302" s="31"/>
      <c r="K302" s="31"/>
      <c r="L302" s="31"/>
      <c r="M302" s="28">
        <f t="shared" si="97"/>
        <v>282</v>
      </c>
      <c r="N302" s="31">
        <f t="shared" si="95"/>
        <v>306.27123634903609</v>
      </c>
      <c r="O302" s="31">
        <f t="shared" si="80"/>
        <v>-20977.740581222941</v>
      </c>
      <c r="P302" s="31">
        <f>IPMT($O$3/12, 1, COUNT($M302:$M$375), $O302, 0)</f>
        <v>52.444351453057351</v>
      </c>
      <c r="Q302" s="31">
        <f t="shared" si="96"/>
        <v>-358.71558780209341</v>
      </c>
      <c r="R302" s="31"/>
      <c r="S302" s="31"/>
      <c r="AC302" s="30">
        <f t="shared" si="82"/>
        <v>50830</v>
      </c>
      <c r="AD302" s="28">
        <f t="shared" si="92"/>
        <v>287</v>
      </c>
      <c r="AE302" s="31">
        <f t="shared" si="93"/>
        <v>39451.023184773971</v>
      </c>
      <c r="AF302" s="31">
        <f t="shared" si="85"/>
        <v>-83.833424267644787</v>
      </c>
      <c r="AG302" s="31">
        <f t="shared" si="86"/>
        <v>-492.86841499297134</v>
      </c>
      <c r="AH302" s="31">
        <f t="shared" si="87"/>
        <v>-83.833424267644787</v>
      </c>
      <c r="AI302" s="31">
        <f t="shared" si="88"/>
        <v>0</v>
      </c>
    </row>
    <row r="303" spans="2:35">
      <c r="B303" s="30">
        <f t="shared" si="81"/>
        <v>50861</v>
      </c>
      <c r="C303" s="28">
        <f t="shared" si="89"/>
        <v>288</v>
      </c>
      <c r="D303" s="31">
        <f t="shared" si="90"/>
        <v>1711.7808847919844</v>
      </c>
      <c r="E303" s="31">
        <f t="shared" si="94"/>
        <v>98963.297482015521</v>
      </c>
      <c r="F303" s="31">
        <f>IPMT($E$3/12, 1, COUNT($C303:$C$375), $E303, 0)</f>
        <v>-651.5083750899355</v>
      </c>
      <c r="G303" s="31">
        <f t="shared" si="91"/>
        <v>-1060.2725097020489</v>
      </c>
      <c r="H303" s="31">
        <f t="shared" si="83"/>
        <v>-321.63071681655043</v>
      </c>
      <c r="I303" s="31">
        <f t="shared" si="84"/>
        <v>-329.87765827338507</v>
      </c>
      <c r="J303" s="31"/>
      <c r="K303" s="31"/>
      <c r="L303" s="31"/>
      <c r="M303" s="28">
        <f t="shared" si="97"/>
        <v>283</v>
      </c>
      <c r="N303" s="31">
        <f t="shared" si="95"/>
        <v>306.27123634903609</v>
      </c>
      <c r="O303" s="31">
        <f t="shared" si="80"/>
        <v>-21336.456169025034</v>
      </c>
      <c r="P303" s="31">
        <f>IPMT($O$3/12, 1, COUNT($M303:$M$375), $O303, 0)</f>
        <v>53.341140422562589</v>
      </c>
      <c r="Q303" s="31">
        <f t="shared" si="96"/>
        <v>-359.61237677159869</v>
      </c>
      <c r="R303" s="31"/>
      <c r="S303" s="31"/>
      <c r="AC303" s="30">
        <f t="shared" si="82"/>
        <v>50861</v>
      </c>
      <c r="AD303" s="28">
        <f t="shared" si="92"/>
        <v>288</v>
      </c>
      <c r="AE303" s="31">
        <f t="shared" si="93"/>
        <v>38958.154769781002</v>
      </c>
      <c r="AF303" s="31">
        <f t="shared" si="85"/>
        <v>-82.786078885784704</v>
      </c>
      <c r="AG303" s="31">
        <f t="shared" si="86"/>
        <v>-493.91576037483139</v>
      </c>
      <c r="AH303" s="31">
        <f t="shared" si="87"/>
        <v>-82.786078885784704</v>
      </c>
      <c r="AI303" s="31">
        <f t="shared" si="88"/>
        <v>0</v>
      </c>
    </row>
    <row r="304" spans="2:35">
      <c r="B304" s="30">
        <f t="shared" si="81"/>
        <v>50891</v>
      </c>
      <c r="C304" s="28">
        <f t="shared" si="89"/>
        <v>289</v>
      </c>
      <c r="D304" s="31">
        <f t="shared" si="90"/>
        <v>1711.7808847919844</v>
      </c>
      <c r="E304" s="31">
        <f t="shared" si="94"/>
        <v>97903.024972313477</v>
      </c>
      <c r="F304" s="31">
        <f>IPMT($E$3/12, 1, COUNT($C304:$C$375), $E304, 0)</f>
        <v>-644.52824773439704</v>
      </c>
      <c r="G304" s="31">
        <f t="shared" si="91"/>
        <v>-1067.2526370575874</v>
      </c>
      <c r="H304" s="31">
        <f t="shared" si="83"/>
        <v>-318.1848311600188</v>
      </c>
      <c r="I304" s="31">
        <f t="shared" si="84"/>
        <v>-326.34341657437824</v>
      </c>
      <c r="J304" s="31"/>
      <c r="K304" s="31"/>
      <c r="L304" s="31"/>
      <c r="M304" s="28">
        <f t="shared" si="97"/>
        <v>284</v>
      </c>
      <c r="N304" s="31">
        <f t="shared" si="95"/>
        <v>306.27123634903609</v>
      </c>
      <c r="O304" s="31">
        <f t="shared" si="80"/>
        <v>-21696.068545796632</v>
      </c>
      <c r="P304" s="31">
        <f>IPMT($O$3/12, 1, COUNT($M304:$M$375), $O304, 0)</f>
        <v>54.24017136449158</v>
      </c>
      <c r="Q304" s="31">
        <f t="shared" si="96"/>
        <v>-360.51140771352766</v>
      </c>
      <c r="R304" s="31"/>
      <c r="S304" s="31"/>
      <c r="AC304" s="30">
        <f t="shared" si="82"/>
        <v>50891</v>
      </c>
      <c r="AD304" s="28">
        <f t="shared" si="92"/>
        <v>289</v>
      </c>
      <c r="AE304" s="31">
        <f t="shared" si="93"/>
        <v>38464.23900940617</v>
      </c>
      <c r="AF304" s="31">
        <f t="shared" si="85"/>
        <v>-81.736507894988193</v>
      </c>
      <c r="AG304" s="31">
        <f t="shared" si="86"/>
        <v>-494.96533136562789</v>
      </c>
      <c r="AH304" s="31">
        <f t="shared" si="87"/>
        <v>-81.736507894988193</v>
      </c>
      <c r="AI304" s="31">
        <f t="shared" si="88"/>
        <v>0</v>
      </c>
    </row>
    <row r="305" spans="2:35">
      <c r="B305" s="30">
        <f t="shared" si="81"/>
        <v>50922</v>
      </c>
      <c r="C305" s="28">
        <f t="shared" si="89"/>
        <v>290</v>
      </c>
      <c r="D305" s="31">
        <f t="shared" si="90"/>
        <v>1711.7808847919844</v>
      </c>
      <c r="E305" s="31">
        <f t="shared" si="94"/>
        <v>96835.772335255882</v>
      </c>
      <c r="F305" s="31">
        <f>IPMT($E$3/12, 1, COUNT($C305:$C$375), $E305, 0)</f>
        <v>-637.50216787376792</v>
      </c>
      <c r="G305" s="31">
        <f t="shared" si="91"/>
        <v>-1074.2787169182166</v>
      </c>
      <c r="H305" s="31">
        <f t="shared" si="83"/>
        <v>-314.71626008958162</v>
      </c>
      <c r="I305" s="31">
        <f t="shared" si="84"/>
        <v>-322.78590778418629</v>
      </c>
      <c r="J305" s="31"/>
      <c r="K305" s="31"/>
      <c r="L305" s="31"/>
      <c r="M305" s="28">
        <f t="shared" si="97"/>
        <v>285</v>
      </c>
      <c r="N305" s="31">
        <f t="shared" si="95"/>
        <v>306.27123634903609</v>
      </c>
      <c r="O305" s="31">
        <f t="shared" si="80"/>
        <v>-22056.579953510161</v>
      </c>
      <c r="P305" s="31">
        <f>IPMT($O$3/12, 1, COUNT($M305:$M$375), $O305, 0)</f>
        <v>55.141449883775408</v>
      </c>
      <c r="Q305" s="31">
        <f t="shared" si="96"/>
        <v>-361.4126862328115</v>
      </c>
      <c r="R305" s="31"/>
      <c r="S305" s="31"/>
      <c r="AC305" s="30">
        <f t="shared" si="82"/>
        <v>50922</v>
      </c>
      <c r="AD305" s="28">
        <f t="shared" si="92"/>
        <v>290</v>
      </c>
      <c r="AE305" s="31">
        <f t="shared" si="93"/>
        <v>37969.273678040539</v>
      </c>
      <c r="AF305" s="31">
        <f t="shared" si="85"/>
        <v>-80.684706565836265</v>
      </c>
      <c r="AG305" s="31">
        <f t="shared" si="86"/>
        <v>-496.01713269477983</v>
      </c>
      <c r="AH305" s="31">
        <f t="shared" si="87"/>
        <v>-80.684706565836265</v>
      </c>
      <c r="AI305" s="31">
        <f t="shared" si="88"/>
        <v>0</v>
      </c>
    </row>
    <row r="306" spans="2:35">
      <c r="B306" s="30">
        <f t="shared" si="81"/>
        <v>50952</v>
      </c>
      <c r="C306" s="28">
        <f t="shared" si="89"/>
        <v>291</v>
      </c>
      <c r="D306" s="31">
        <f t="shared" si="90"/>
        <v>1711.7808847919844</v>
      </c>
      <c r="E306" s="31">
        <f t="shared" si="94"/>
        <v>95761.49361833767</v>
      </c>
      <c r="F306" s="31">
        <f>IPMT($E$3/12, 1, COUNT($C306:$C$375), $E306, 0)</f>
        <v>-630.42983298738966</v>
      </c>
      <c r="G306" s="31">
        <f t="shared" si="91"/>
        <v>-1081.3510518045946</v>
      </c>
      <c r="H306" s="31">
        <f t="shared" si="83"/>
        <v>-311.22485425959741</v>
      </c>
      <c r="I306" s="31">
        <f t="shared" si="84"/>
        <v>-319.20497872779225</v>
      </c>
      <c r="J306" s="31"/>
      <c r="K306" s="31"/>
      <c r="L306" s="31"/>
      <c r="M306" s="28">
        <f t="shared" si="97"/>
        <v>286</v>
      </c>
      <c r="N306" s="31">
        <f t="shared" si="95"/>
        <v>306.27123634903609</v>
      </c>
      <c r="O306" s="31">
        <f t="shared" si="80"/>
        <v>-22417.992639742974</v>
      </c>
      <c r="P306" s="31">
        <f>IPMT($O$3/12, 1, COUNT($M306:$M$375), $O306, 0)</f>
        <v>56.044981599357428</v>
      </c>
      <c r="Q306" s="31">
        <f t="shared" si="96"/>
        <v>-362.3162179483935</v>
      </c>
      <c r="R306" s="31"/>
      <c r="S306" s="31"/>
      <c r="AC306" s="30">
        <f t="shared" si="82"/>
        <v>50952</v>
      </c>
      <c r="AD306" s="28">
        <f t="shared" si="92"/>
        <v>291</v>
      </c>
      <c r="AE306" s="31">
        <f t="shared" si="93"/>
        <v>37473.256545345757</v>
      </c>
      <c r="AF306" s="31">
        <f t="shared" si="85"/>
        <v>-79.630670158859843</v>
      </c>
      <c r="AG306" s="31">
        <f t="shared" si="86"/>
        <v>-497.07116910175625</v>
      </c>
      <c r="AH306" s="31">
        <f t="shared" si="87"/>
        <v>-79.630670158859857</v>
      </c>
      <c r="AI306" s="31">
        <f t="shared" si="88"/>
        <v>0</v>
      </c>
    </row>
    <row r="307" spans="2:35">
      <c r="B307" s="30">
        <f t="shared" si="81"/>
        <v>50983</v>
      </c>
      <c r="C307" s="28">
        <f t="shared" si="89"/>
        <v>292</v>
      </c>
      <c r="D307" s="31">
        <f t="shared" si="90"/>
        <v>1711.7808847919844</v>
      </c>
      <c r="E307" s="31">
        <f t="shared" si="94"/>
        <v>94680.142566533075</v>
      </c>
      <c r="F307" s="31">
        <f>IPMT($E$3/12, 1, COUNT($C307:$C$375), $E307, 0)</f>
        <v>-623.31093856300947</v>
      </c>
      <c r="G307" s="31">
        <f t="shared" si="91"/>
        <v>-1088.469946228975</v>
      </c>
      <c r="H307" s="31">
        <f t="shared" si="83"/>
        <v>-307.71046334123253</v>
      </c>
      <c r="I307" s="31">
        <f t="shared" si="84"/>
        <v>-315.60047522177695</v>
      </c>
      <c r="J307" s="31"/>
      <c r="K307" s="31"/>
      <c r="L307" s="31"/>
      <c r="M307" s="28">
        <f t="shared" si="97"/>
        <v>287</v>
      </c>
      <c r="N307" s="31">
        <f t="shared" si="95"/>
        <v>306.27123634903609</v>
      </c>
      <c r="O307" s="31">
        <f t="shared" si="80"/>
        <v>-22780.308857691369</v>
      </c>
      <c r="P307" s="31">
        <f>IPMT($O$3/12, 1, COUNT($M307:$M$375), $O307, 0)</f>
        <v>56.950772144228424</v>
      </c>
      <c r="Q307" s="31">
        <f t="shared" si="96"/>
        <v>-363.22200849326452</v>
      </c>
      <c r="R307" s="31"/>
      <c r="S307" s="31"/>
      <c r="AC307" s="30">
        <f t="shared" si="82"/>
        <v>50983</v>
      </c>
      <c r="AD307" s="28">
        <f t="shared" si="92"/>
        <v>292</v>
      </c>
      <c r="AE307" s="31">
        <f t="shared" si="93"/>
        <v>36976.185376244001</v>
      </c>
      <c r="AF307" s="31">
        <f t="shared" si="85"/>
        <v>-78.574393924518617</v>
      </c>
      <c r="AG307" s="31">
        <f t="shared" si="86"/>
        <v>-498.12744533609748</v>
      </c>
      <c r="AH307" s="31">
        <f t="shared" si="87"/>
        <v>-78.574393924518603</v>
      </c>
      <c r="AI307" s="31">
        <f t="shared" si="88"/>
        <v>0</v>
      </c>
    </row>
    <row r="308" spans="2:35">
      <c r="B308" s="30">
        <f t="shared" si="81"/>
        <v>51014</v>
      </c>
      <c r="C308" s="28">
        <f t="shared" si="89"/>
        <v>293</v>
      </c>
      <c r="D308" s="31">
        <f t="shared" si="90"/>
        <v>1711.7808847919844</v>
      </c>
      <c r="E308" s="31">
        <f t="shared" si="94"/>
        <v>93591.672620304103</v>
      </c>
      <c r="F308" s="31">
        <f>IPMT($E$3/12, 1, COUNT($C308:$C$375), $E308, 0)</f>
        <v>-616.14517808366872</v>
      </c>
      <c r="G308" s="31">
        <f t="shared" si="91"/>
        <v>-1095.6357067083156</v>
      </c>
      <c r="H308" s="31">
        <f t="shared" si="83"/>
        <v>-304.17293601598834</v>
      </c>
      <c r="I308" s="31">
        <f t="shared" si="84"/>
        <v>-311.97224206768038</v>
      </c>
      <c r="J308" s="31"/>
      <c r="K308" s="31"/>
      <c r="L308" s="31"/>
      <c r="M308" s="28">
        <f t="shared" si="97"/>
        <v>288</v>
      </c>
      <c r="N308" s="31">
        <f t="shared" si="95"/>
        <v>306.27123634903609</v>
      </c>
      <c r="O308" s="31">
        <f t="shared" si="80"/>
        <v>-23143.530866184632</v>
      </c>
      <c r="P308" s="31">
        <f>IPMT($O$3/12, 1, COUNT($M308:$M$375), $O308, 0)</f>
        <v>57.858827165461584</v>
      </c>
      <c r="Q308" s="31">
        <f t="shared" si="96"/>
        <v>-364.13006351449769</v>
      </c>
      <c r="R308" s="31"/>
      <c r="S308" s="31"/>
      <c r="AC308" s="30">
        <f t="shared" si="82"/>
        <v>51014</v>
      </c>
      <c r="AD308" s="28">
        <f t="shared" si="92"/>
        <v>293</v>
      </c>
      <c r="AE308" s="31">
        <f t="shared" si="93"/>
        <v>36478.057930907904</v>
      </c>
      <c r="AF308" s="31">
        <f t="shared" si="85"/>
        <v>-77.515873103179388</v>
      </c>
      <c r="AG308" s="31">
        <f t="shared" si="86"/>
        <v>-499.18596615743672</v>
      </c>
      <c r="AH308" s="31">
        <f t="shared" si="87"/>
        <v>-77.515873103179388</v>
      </c>
      <c r="AI308" s="31">
        <f t="shared" si="88"/>
        <v>0</v>
      </c>
    </row>
    <row r="309" spans="2:35">
      <c r="B309" s="30">
        <f t="shared" si="81"/>
        <v>51044</v>
      </c>
      <c r="C309" s="28">
        <f t="shared" si="89"/>
        <v>294</v>
      </c>
      <c r="D309" s="31">
        <f t="shared" si="90"/>
        <v>1711.7808847919844</v>
      </c>
      <c r="E309" s="31">
        <f t="shared" si="94"/>
        <v>92496.036913595788</v>
      </c>
      <c r="F309" s="31">
        <f>IPMT($E$3/12, 1, COUNT($C309:$C$375), $E309, 0)</f>
        <v>-608.93224301450562</v>
      </c>
      <c r="G309" s="31">
        <f t="shared" si="91"/>
        <v>-1102.8486417774789</v>
      </c>
      <c r="H309" s="31">
        <f t="shared" si="83"/>
        <v>-300.61211996918632</v>
      </c>
      <c r="I309" s="31">
        <f t="shared" si="84"/>
        <v>-308.32012304531929</v>
      </c>
      <c r="J309" s="31"/>
      <c r="K309" s="31"/>
      <c r="L309" s="31"/>
      <c r="M309" s="28">
        <f t="shared" si="97"/>
        <v>289</v>
      </c>
      <c r="N309" s="31">
        <f t="shared" si="95"/>
        <v>306.27123634903609</v>
      </c>
      <c r="O309" s="31">
        <f t="shared" si="80"/>
        <v>-23507.66092969913</v>
      </c>
      <c r="P309" s="31">
        <f>IPMT($O$3/12, 1, COUNT($M309:$M$375), $O309, 0)</f>
        <v>58.769152324247827</v>
      </c>
      <c r="Q309" s="31">
        <f t="shared" si="96"/>
        <v>-365.04038867328393</v>
      </c>
      <c r="R309" s="31"/>
      <c r="S309" s="31"/>
      <c r="AC309" s="30">
        <f t="shared" si="82"/>
        <v>51044</v>
      </c>
      <c r="AD309" s="28">
        <f t="shared" si="92"/>
        <v>294</v>
      </c>
      <c r="AE309" s="31">
        <f t="shared" si="93"/>
        <v>35978.871964750469</v>
      </c>
      <c r="AF309" s="31">
        <f t="shared" si="85"/>
        <v>-76.455102925094849</v>
      </c>
      <c r="AG309" s="31">
        <f t="shared" si="86"/>
        <v>-500.24673633552129</v>
      </c>
      <c r="AH309" s="31">
        <f t="shared" si="87"/>
        <v>-76.455102925094849</v>
      </c>
      <c r="AI309" s="31">
        <f t="shared" si="88"/>
        <v>0</v>
      </c>
    </row>
    <row r="310" spans="2:35">
      <c r="B310" s="30">
        <f t="shared" si="81"/>
        <v>51075</v>
      </c>
      <c r="C310" s="28">
        <f t="shared" si="89"/>
        <v>295</v>
      </c>
      <c r="D310" s="31">
        <f t="shared" si="90"/>
        <v>1711.7808847919844</v>
      </c>
      <c r="E310" s="31">
        <f t="shared" si="94"/>
        <v>91393.188271818304</v>
      </c>
      <c r="F310" s="31">
        <f>IPMT($E$3/12, 1, COUNT($C310:$C$375), $E310, 0)</f>
        <v>-601.67182278947053</v>
      </c>
      <c r="G310" s="31">
        <f t="shared" si="91"/>
        <v>-1110.1090620025138</v>
      </c>
      <c r="H310" s="31">
        <f t="shared" si="83"/>
        <v>-297.02786188340951</v>
      </c>
      <c r="I310" s="31">
        <f t="shared" si="84"/>
        <v>-304.64396090606101</v>
      </c>
      <c r="J310" s="31"/>
      <c r="K310" s="31"/>
      <c r="L310" s="31"/>
      <c r="M310" s="28">
        <f t="shared" si="97"/>
        <v>290</v>
      </c>
      <c r="N310" s="31">
        <f t="shared" si="95"/>
        <v>306.27123634903609</v>
      </c>
      <c r="O310" s="31">
        <f t="shared" si="80"/>
        <v>-23872.701318372416</v>
      </c>
      <c r="P310" s="31">
        <f>IPMT($O$3/12, 1, COUNT($M310:$M$375), $O310, 0)</f>
        <v>59.681753295931038</v>
      </c>
      <c r="Q310" s="31">
        <f t="shared" si="96"/>
        <v>-365.95298964496715</v>
      </c>
      <c r="R310" s="31"/>
      <c r="S310" s="31"/>
      <c r="AC310" s="30">
        <f t="shared" si="82"/>
        <v>51075</v>
      </c>
      <c r="AD310" s="28">
        <f t="shared" si="92"/>
        <v>295</v>
      </c>
      <c r="AE310" s="31">
        <f t="shared" si="93"/>
        <v>35478.625228414945</v>
      </c>
      <c r="AF310" s="31">
        <f t="shared" si="85"/>
        <v>-75.392078610381859</v>
      </c>
      <c r="AG310" s="31">
        <f t="shared" si="86"/>
        <v>-501.30976065023424</v>
      </c>
      <c r="AH310" s="31">
        <f t="shared" si="87"/>
        <v>-75.392078610381859</v>
      </c>
      <c r="AI310" s="31">
        <f t="shared" si="88"/>
        <v>0</v>
      </c>
    </row>
    <row r="311" spans="2:35">
      <c r="B311" s="30">
        <f t="shared" si="81"/>
        <v>51105</v>
      </c>
      <c r="C311" s="28">
        <f t="shared" si="89"/>
        <v>296</v>
      </c>
      <c r="D311" s="31">
        <f t="shared" si="90"/>
        <v>1711.7808847919844</v>
      </c>
      <c r="E311" s="31">
        <f t="shared" si="94"/>
        <v>90283.079209815784</v>
      </c>
      <c r="F311" s="31">
        <f>IPMT($E$3/12, 1, COUNT($C311:$C$375), $E311, 0)</f>
        <v>-594.36360479795394</v>
      </c>
      <c r="G311" s="31">
        <f t="shared" si="91"/>
        <v>-1117.4172799940304</v>
      </c>
      <c r="H311" s="31">
        <f t="shared" si="83"/>
        <v>-293.4200074319013</v>
      </c>
      <c r="I311" s="31">
        <f t="shared" si="84"/>
        <v>-300.94359736605264</v>
      </c>
      <c r="J311" s="31"/>
      <c r="K311" s="31"/>
      <c r="L311" s="31"/>
      <c r="M311" s="28">
        <f t="shared" si="97"/>
        <v>291</v>
      </c>
      <c r="N311" s="31">
        <f t="shared" si="95"/>
        <v>306.27123634903609</v>
      </c>
      <c r="O311" s="31">
        <f t="shared" si="80"/>
        <v>-24238.654308017383</v>
      </c>
      <c r="P311" s="31">
        <f>IPMT($O$3/12, 1, COUNT($M311:$M$375), $O311, 0)</f>
        <v>60.596635770043463</v>
      </c>
      <c r="Q311" s="31">
        <f t="shared" si="96"/>
        <v>-366.86787211907955</v>
      </c>
      <c r="R311" s="31"/>
      <c r="S311" s="31"/>
      <c r="AC311" s="30">
        <f t="shared" si="82"/>
        <v>51105</v>
      </c>
      <c r="AD311" s="28">
        <f t="shared" si="92"/>
        <v>296</v>
      </c>
      <c r="AE311" s="31">
        <f t="shared" si="93"/>
        <v>34977.315467764711</v>
      </c>
      <c r="AF311" s="31">
        <f t="shared" si="85"/>
        <v>-74.326795369000109</v>
      </c>
      <c r="AG311" s="31">
        <f t="shared" si="86"/>
        <v>-502.37504389161597</v>
      </c>
      <c r="AH311" s="31">
        <f t="shared" si="87"/>
        <v>-74.326795369000109</v>
      </c>
      <c r="AI311" s="31">
        <f t="shared" si="88"/>
        <v>0</v>
      </c>
    </row>
    <row r="312" spans="2:35">
      <c r="B312" s="30">
        <f t="shared" si="81"/>
        <v>51136</v>
      </c>
      <c r="C312" s="28">
        <f t="shared" si="89"/>
        <v>297</v>
      </c>
      <c r="D312" s="31">
        <f t="shared" si="90"/>
        <v>1711.7808847919844</v>
      </c>
      <c r="E312" s="31">
        <f t="shared" si="94"/>
        <v>89165.661929821756</v>
      </c>
      <c r="F312" s="31">
        <f>IPMT($E$3/12, 1, COUNT($C312:$C$375), $E312, 0)</f>
        <v>-587.00727437132662</v>
      </c>
      <c r="G312" s="31">
        <f t="shared" si="91"/>
        <v>-1124.7736104206579</v>
      </c>
      <c r="H312" s="31">
        <f t="shared" si="83"/>
        <v>-289.78840127192075</v>
      </c>
      <c r="I312" s="31">
        <f t="shared" si="84"/>
        <v>-297.21887309940587</v>
      </c>
      <c r="J312" s="31"/>
      <c r="K312" s="31"/>
      <c r="L312" s="31"/>
      <c r="M312" s="28">
        <f t="shared" si="97"/>
        <v>292</v>
      </c>
      <c r="N312" s="31">
        <f t="shared" si="95"/>
        <v>306.27123634903609</v>
      </c>
      <c r="O312" s="31">
        <f t="shared" ref="O312:O375" si="98">O311+Q311+R311</f>
        <v>-24605.522180136464</v>
      </c>
      <c r="P312" s="31">
        <f>IPMT($O$3/12, 1, COUNT($M312:$M$375), $O312, 0)</f>
        <v>61.51380545034116</v>
      </c>
      <c r="Q312" s="31">
        <f t="shared" si="96"/>
        <v>-367.78504179937727</v>
      </c>
      <c r="R312" s="31"/>
      <c r="S312" s="31"/>
      <c r="AC312" s="30">
        <f t="shared" si="82"/>
        <v>51136</v>
      </c>
      <c r="AD312" s="28">
        <f t="shared" si="92"/>
        <v>297</v>
      </c>
      <c r="AE312" s="31">
        <f t="shared" si="93"/>
        <v>34474.940423873093</v>
      </c>
      <c r="AF312" s="31">
        <f t="shared" si="85"/>
        <v>-73.259248400730442</v>
      </c>
      <c r="AG312" s="31">
        <f t="shared" si="86"/>
        <v>-503.44259085988568</v>
      </c>
      <c r="AH312" s="31">
        <f t="shared" si="87"/>
        <v>-73.259248400730442</v>
      </c>
      <c r="AI312" s="31">
        <f t="shared" si="88"/>
        <v>0</v>
      </c>
    </row>
    <row r="313" spans="2:35">
      <c r="B313" s="30">
        <f t="shared" si="81"/>
        <v>51167</v>
      </c>
      <c r="C313" s="28">
        <f t="shared" si="89"/>
        <v>298</v>
      </c>
      <c r="D313" s="31">
        <f t="shared" si="90"/>
        <v>1711.7808847919844</v>
      </c>
      <c r="E313" s="31">
        <f t="shared" si="94"/>
        <v>88040.8883194011</v>
      </c>
      <c r="F313" s="31">
        <f>IPMT($E$3/12, 1, COUNT($C313:$C$375), $E313, 0)</f>
        <v>-579.60251476939061</v>
      </c>
      <c r="G313" s="31">
        <f t="shared" si="91"/>
        <v>-1132.1783700225938</v>
      </c>
      <c r="H313" s="31">
        <f t="shared" si="83"/>
        <v>-286.13288703805358</v>
      </c>
      <c r="I313" s="31">
        <f t="shared" si="84"/>
        <v>-293.46962773133703</v>
      </c>
      <c r="J313" s="31"/>
      <c r="K313" s="31"/>
      <c r="L313" s="31"/>
      <c r="M313" s="28">
        <f t="shared" si="97"/>
        <v>293</v>
      </c>
      <c r="N313" s="31">
        <f t="shared" si="95"/>
        <v>306.27123634903609</v>
      </c>
      <c r="O313" s="31">
        <f t="shared" si="98"/>
        <v>-24973.30722193584</v>
      </c>
      <c r="P313" s="31">
        <f>IPMT($O$3/12, 1, COUNT($M313:$M$375), $O313, 0)</f>
        <v>62.433268054839601</v>
      </c>
      <c r="Q313" s="31">
        <f t="shared" si="96"/>
        <v>-368.70450440387572</v>
      </c>
      <c r="R313" s="31"/>
      <c r="S313" s="31"/>
      <c r="AC313" s="30">
        <f t="shared" si="82"/>
        <v>51167</v>
      </c>
      <c r="AD313" s="28">
        <f t="shared" si="92"/>
        <v>298</v>
      </c>
      <c r="AE313" s="31">
        <f t="shared" si="93"/>
        <v>33971.497833013207</v>
      </c>
      <c r="AF313" s="31">
        <f t="shared" si="85"/>
        <v>-72.189432895153161</v>
      </c>
      <c r="AG313" s="31">
        <f t="shared" si="86"/>
        <v>-504.51240636546294</v>
      </c>
      <c r="AH313" s="31">
        <f t="shared" si="87"/>
        <v>-72.189432895153161</v>
      </c>
      <c r="AI313" s="31">
        <f t="shared" si="88"/>
        <v>0</v>
      </c>
    </row>
    <row r="314" spans="2:35">
      <c r="B314" s="30">
        <f t="shared" si="81"/>
        <v>51196</v>
      </c>
      <c r="C314" s="28">
        <f t="shared" si="89"/>
        <v>299</v>
      </c>
      <c r="D314" s="31">
        <f t="shared" si="90"/>
        <v>1711.7808847919844</v>
      </c>
      <c r="E314" s="31">
        <f t="shared" si="94"/>
        <v>86908.709949378506</v>
      </c>
      <c r="F314" s="31">
        <f>IPMT($E$3/12, 1, COUNT($C314:$C$375), $E314, 0)</f>
        <v>-572.14900716674185</v>
      </c>
      <c r="G314" s="31">
        <f t="shared" si="91"/>
        <v>-1139.6318776252424</v>
      </c>
      <c r="H314" s="31">
        <f t="shared" si="83"/>
        <v>-282.45330733548013</v>
      </c>
      <c r="I314" s="31">
        <f t="shared" si="84"/>
        <v>-289.69569983126172</v>
      </c>
      <c r="J314" s="31"/>
      <c r="K314" s="31"/>
      <c r="L314" s="31"/>
      <c r="M314" s="28">
        <f t="shared" si="97"/>
        <v>294</v>
      </c>
      <c r="N314" s="31">
        <f t="shared" si="95"/>
        <v>306.27123634903609</v>
      </c>
      <c r="O314" s="31">
        <f t="shared" si="98"/>
        <v>-25342.011726339715</v>
      </c>
      <c r="P314" s="31">
        <f>IPMT($O$3/12, 1, COUNT($M314:$M$375), $O314, 0)</f>
        <v>63.355029315849301</v>
      </c>
      <c r="Q314" s="31">
        <f t="shared" si="96"/>
        <v>-369.62626566488541</v>
      </c>
      <c r="R314" s="31"/>
      <c r="S314" s="31"/>
      <c r="AC314" s="30">
        <f t="shared" si="82"/>
        <v>51196</v>
      </c>
      <c r="AD314" s="28">
        <f t="shared" si="92"/>
        <v>299</v>
      </c>
      <c r="AE314" s="31">
        <f t="shared" si="93"/>
        <v>33466.985426647741</v>
      </c>
      <c r="AF314" s="31">
        <f t="shared" si="85"/>
        <v>-71.117344031626558</v>
      </c>
      <c r="AG314" s="31">
        <f t="shared" si="86"/>
        <v>-505.58449522898957</v>
      </c>
      <c r="AH314" s="31">
        <f t="shared" si="87"/>
        <v>-71.117344031626558</v>
      </c>
      <c r="AI314" s="31">
        <f t="shared" si="88"/>
        <v>0</v>
      </c>
    </row>
    <row r="315" spans="2:35">
      <c r="B315" s="30">
        <f t="shared" si="81"/>
        <v>51227</v>
      </c>
      <c r="C315" s="28">
        <f t="shared" si="89"/>
        <v>300</v>
      </c>
      <c r="D315" s="31">
        <f t="shared" si="90"/>
        <v>1711.7808847919844</v>
      </c>
      <c r="E315" s="31">
        <f t="shared" si="94"/>
        <v>85769.078071753262</v>
      </c>
      <c r="F315" s="31">
        <f>IPMT($E$3/12, 1, COUNT($C315:$C$375), $E315, 0)</f>
        <v>-564.64643063904236</v>
      </c>
      <c r="G315" s="31">
        <f t="shared" si="91"/>
        <v>-1147.134454152942</v>
      </c>
      <c r="H315" s="31">
        <f t="shared" si="83"/>
        <v>-278.74950373319814</v>
      </c>
      <c r="I315" s="31">
        <f t="shared" si="84"/>
        <v>-285.89692690584423</v>
      </c>
      <c r="J315" s="31"/>
      <c r="K315" s="31"/>
      <c r="L315" s="31"/>
      <c r="M315" s="28">
        <f t="shared" si="97"/>
        <v>295</v>
      </c>
      <c r="N315" s="31">
        <f t="shared" si="95"/>
        <v>306.27123634903609</v>
      </c>
      <c r="O315" s="31">
        <f t="shared" si="98"/>
        <v>-25711.637992004602</v>
      </c>
      <c r="P315" s="31">
        <f>IPMT($O$3/12, 1, COUNT($M315:$M$375), $O315, 0)</f>
        <v>64.279094980011507</v>
      </c>
      <c r="Q315" s="31">
        <f t="shared" si="96"/>
        <v>-370.55033132904759</v>
      </c>
      <c r="R315" s="31"/>
      <c r="S315" s="31"/>
      <c r="AC315" s="30">
        <f t="shared" si="82"/>
        <v>51227</v>
      </c>
      <c r="AD315" s="28">
        <f t="shared" si="92"/>
        <v>300</v>
      </c>
      <c r="AE315" s="31">
        <f t="shared" si="93"/>
        <v>32961.40093141875</v>
      </c>
      <c r="AF315" s="31">
        <f t="shared" si="85"/>
        <v>-70.042976979264978</v>
      </c>
      <c r="AG315" s="31">
        <f t="shared" si="86"/>
        <v>-506.65886228135116</v>
      </c>
      <c r="AH315" s="31">
        <f t="shared" si="87"/>
        <v>-70.042976979264978</v>
      </c>
      <c r="AI315" s="31">
        <f t="shared" si="88"/>
        <v>0</v>
      </c>
    </row>
    <row r="316" spans="2:35">
      <c r="B316" s="30">
        <f t="shared" si="81"/>
        <v>51257</v>
      </c>
      <c r="C316" s="28">
        <f t="shared" si="89"/>
        <v>301</v>
      </c>
      <c r="D316" s="31">
        <f t="shared" si="90"/>
        <v>1711.7808847919844</v>
      </c>
      <c r="E316" s="31">
        <f t="shared" si="94"/>
        <v>84621.943617600322</v>
      </c>
      <c r="F316" s="31">
        <f>IPMT($E$3/12, 1, COUNT($C316:$C$375), $E316, 0)</f>
        <v>-557.09446214920217</v>
      </c>
      <c r="G316" s="31">
        <f t="shared" si="91"/>
        <v>-1154.6864226427822</v>
      </c>
      <c r="H316" s="31">
        <f t="shared" si="83"/>
        <v>-275.02131675720108</v>
      </c>
      <c r="I316" s="31">
        <f t="shared" si="84"/>
        <v>-282.07314539200109</v>
      </c>
      <c r="J316" s="31"/>
      <c r="K316" s="31"/>
      <c r="L316" s="31"/>
      <c r="M316" s="28">
        <f t="shared" si="97"/>
        <v>296</v>
      </c>
      <c r="N316" s="31">
        <f t="shared" si="95"/>
        <v>306.27123634903609</v>
      </c>
      <c r="O316" s="31">
        <f t="shared" si="98"/>
        <v>-26082.188323333648</v>
      </c>
      <c r="P316" s="31">
        <f>IPMT($O$3/12, 1, COUNT($M316:$M$375), $O316, 0)</f>
        <v>65.205470808334127</v>
      </c>
      <c r="Q316" s="31">
        <f t="shared" si="96"/>
        <v>-371.47670715737024</v>
      </c>
      <c r="R316" s="31"/>
      <c r="S316" s="31"/>
      <c r="AC316" s="30">
        <f t="shared" si="82"/>
        <v>51257</v>
      </c>
      <c r="AD316" s="28">
        <f t="shared" si="92"/>
        <v>301</v>
      </c>
      <c r="AE316" s="31">
        <f t="shared" si="93"/>
        <v>32454.742069137399</v>
      </c>
      <c r="AF316" s="31">
        <f t="shared" si="85"/>
        <v>-68.966326896917096</v>
      </c>
      <c r="AG316" s="31">
        <f t="shared" si="86"/>
        <v>-507.735512363699</v>
      </c>
      <c r="AH316" s="31">
        <f t="shared" si="87"/>
        <v>-68.966326896917096</v>
      </c>
      <c r="AI316" s="31">
        <f t="shared" si="88"/>
        <v>0</v>
      </c>
    </row>
    <row r="317" spans="2:35">
      <c r="B317" s="30">
        <f t="shared" si="81"/>
        <v>51288</v>
      </c>
      <c r="C317" s="28">
        <f t="shared" si="89"/>
        <v>302</v>
      </c>
      <c r="D317" s="31">
        <f t="shared" si="90"/>
        <v>1711.7808847919844</v>
      </c>
      <c r="E317" s="31">
        <f t="shared" si="94"/>
        <v>83467.257194957536</v>
      </c>
      <c r="F317" s="31">
        <f>IPMT($E$3/12, 1, COUNT($C317:$C$375), $E317, 0)</f>
        <v>-549.49277653347042</v>
      </c>
      <c r="G317" s="31">
        <f t="shared" si="91"/>
        <v>-1162.2881082585141</v>
      </c>
      <c r="H317" s="31">
        <f t="shared" si="83"/>
        <v>-271.26858588361199</v>
      </c>
      <c r="I317" s="31">
        <f t="shared" si="84"/>
        <v>-278.22419064985843</v>
      </c>
      <c r="J317" s="31"/>
      <c r="K317" s="31"/>
      <c r="L317" s="31"/>
      <c r="M317" s="28">
        <f t="shared" si="97"/>
        <v>297</v>
      </c>
      <c r="N317" s="31">
        <f t="shared" si="95"/>
        <v>306.27123634903609</v>
      </c>
      <c r="O317" s="31">
        <f t="shared" si="98"/>
        <v>-26453.665030491018</v>
      </c>
      <c r="P317" s="31">
        <f>IPMT($O$3/12, 1, COUNT($M317:$M$375), $O317, 0)</f>
        <v>66.134162576227553</v>
      </c>
      <c r="Q317" s="31">
        <f t="shared" si="96"/>
        <v>-372.40539892526363</v>
      </c>
      <c r="R317" s="31"/>
      <c r="S317" s="31"/>
      <c r="AC317" s="30">
        <f t="shared" si="82"/>
        <v>51288</v>
      </c>
      <c r="AD317" s="28">
        <f t="shared" si="92"/>
        <v>302</v>
      </c>
      <c r="AE317" s="31">
        <f t="shared" si="93"/>
        <v>31947.0065567737</v>
      </c>
      <c r="AF317" s="31">
        <f t="shared" si="85"/>
        <v>-67.887388933144237</v>
      </c>
      <c r="AG317" s="31">
        <f t="shared" si="86"/>
        <v>-508.81445032747189</v>
      </c>
      <c r="AH317" s="31">
        <f t="shared" si="87"/>
        <v>-67.887388933144237</v>
      </c>
      <c r="AI317" s="31">
        <f t="shared" si="88"/>
        <v>0</v>
      </c>
    </row>
    <row r="318" spans="2:35">
      <c r="B318" s="30">
        <f t="shared" si="81"/>
        <v>51318</v>
      </c>
      <c r="C318" s="28">
        <f t="shared" si="89"/>
        <v>303</v>
      </c>
      <c r="D318" s="31">
        <f t="shared" si="90"/>
        <v>1711.7808847919844</v>
      </c>
      <c r="E318" s="31">
        <f t="shared" si="94"/>
        <v>82304.969086699028</v>
      </c>
      <c r="F318" s="31">
        <f>IPMT($E$3/12, 1, COUNT($C318:$C$375), $E318, 0)</f>
        <v>-541.84104648743528</v>
      </c>
      <c r="G318" s="31">
        <f t="shared" si="91"/>
        <v>-1169.9398383045491</v>
      </c>
      <c r="H318" s="31">
        <f t="shared" si="83"/>
        <v>-267.49114953177184</v>
      </c>
      <c r="I318" s="31">
        <f t="shared" si="84"/>
        <v>-274.34989695566344</v>
      </c>
      <c r="J318" s="31"/>
      <c r="K318" s="31"/>
      <c r="L318" s="31"/>
      <c r="M318" s="28">
        <f t="shared" si="97"/>
        <v>298</v>
      </c>
      <c r="N318" s="31">
        <f t="shared" si="95"/>
        <v>306.27123634903609</v>
      </c>
      <c r="O318" s="31">
        <f t="shared" si="98"/>
        <v>-26826.070429416282</v>
      </c>
      <c r="P318" s="31">
        <f>IPMT($O$3/12, 1, COUNT($M318:$M$375), $O318, 0)</f>
        <v>67.065176073540712</v>
      </c>
      <c r="Q318" s="31">
        <f t="shared" si="96"/>
        <v>-373.33641242257681</v>
      </c>
      <c r="R318" s="31"/>
      <c r="S318" s="31"/>
      <c r="AC318" s="30">
        <f t="shared" si="82"/>
        <v>51318</v>
      </c>
      <c r="AD318" s="28">
        <f t="shared" si="92"/>
        <v>303</v>
      </c>
      <c r="AE318" s="31">
        <f t="shared" si="93"/>
        <v>31438.192106446229</v>
      </c>
      <c r="AF318" s="31">
        <f t="shared" si="85"/>
        <v>-66.806158226198363</v>
      </c>
      <c r="AG318" s="31">
        <f t="shared" si="86"/>
        <v>-509.89568103441775</v>
      </c>
      <c r="AH318" s="31">
        <f t="shared" si="87"/>
        <v>-66.806158226198363</v>
      </c>
      <c r="AI318" s="31">
        <f t="shared" si="88"/>
        <v>0</v>
      </c>
    </row>
    <row r="319" spans="2:35">
      <c r="B319" s="30">
        <f t="shared" si="81"/>
        <v>51349</v>
      </c>
      <c r="C319" s="28">
        <f t="shared" si="89"/>
        <v>304</v>
      </c>
      <c r="D319" s="31">
        <f t="shared" si="90"/>
        <v>1711.7808847919844</v>
      </c>
      <c r="E319" s="31">
        <f t="shared" si="94"/>
        <v>81135.02924839448</v>
      </c>
      <c r="F319" s="31">
        <f>IPMT($E$3/12, 1, COUNT($C319:$C$375), $E319, 0)</f>
        <v>-534.13894255193031</v>
      </c>
      <c r="G319" s="31">
        <f t="shared" si="91"/>
        <v>-1177.641942240054</v>
      </c>
      <c r="H319" s="31">
        <f t="shared" si="83"/>
        <v>-263.68884505728204</v>
      </c>
      <c r="I319" s="31">
        <f t="shared" si="84"/>
        <v>-270.45009749464828</v>
      </c>
      <c r="J319" s="31"/>
      <c r="K319" s="31"/>
      <c r="L319" s="31"/>
      <c r="M319" s="28">
        <f t="shared" si="97"/>
        <v>299</v>
      </c>
      <c r="N319" s="31">
        <f t="shared" si="95"/>
        <v>306.27123634903609</v>
      </c>
      <c r="O319" s="31">
        <f t="shared" si="98"/>
        <v>-27199.40684183886</v>
      </c>
      <c r="P319" s="31">
        <f>IPMT($O$3/12, 1, COUNT($M319:$M$375), $O319, 0)</f>
        <v>67.998517104597141</v>
      </c>
      <c r="Q319" s="31">
        <f t="shared" si="96"/>
        <v>-374.26975345363326</v>
      </c>
      <c r="R319" s="31"/>
      <c r="S319" s="31"/>
      <c r="AC319" s="30">
        <f t="shared" si="82"/>
        <v>51349</v>
      </c>
      <c r="AD319" s="28">
        <f t="shared" si="92"/>
        <v>304</v>
      </c>
      <c r="AE319" s="31">
        <f t="shared" si="93"/>
        <v>30928.296425411812</v>
      </c>
      <c r="AF319" s="31">
        <f t="shared" si="85"/>
        <v>-65.722629904000229</v>
      </c>
      <c r="AG319" s="31">
        <f t="shared" si="86"/>
        <v>-510.97920935661591</v>
      </c>
      <c r="AH319" s="31">
        <f t="shared" si="87"/>
        <v>-65.722629904000229</v>
      </c>
      <c r="AI319" s="31">
        <f t="shared" si="88"/>
        <v>0</v>
      </c>
    </row>
    <row r="320" spans="2:35">
      <c r="B320" s="30">
        <f t="shared" si="81"/>
        <v>51380</v>
      </c>
      <c r="C320" s="28">
        <f t="shared" si="89"/>
        <v>305</v>
      </c>
      <c r="D320" s="31">
        <f t="shared" si="90"/>
        <v>1711.7808847919844</v>
      </c>
      <c r="E320" s="31">
        <f t="shared" si="94"/>
        <v>79957.387306154429</v>
      </c>
      <c r="F320" s="31">
        <f>IPMT($E$3/12, 1, COUNT($C320:$C$375), $E320, 0)</f>
        <v>-526.38613309885</v>
      </c>
      <c r="G320" s="31">
        <f t="shared" si="91"/>
        <v>-1185.3947516931344</v>
      </c>
      <c r="H320" s="31">
        <f t="shared" si="83"/>
        <v>-259.86150874500191</v>
      </c>
      <c r="I320" s="31">
        <f t="shared" si="84"/>
        <v>-266.52462435384808</v>
      </c>
      <c r="J320" s="31"/>
      <c r="K320" s="31"/>
      <c r="L320" s="31"/>
      <c r="M320" s="28">
        <f t="shared" si="97"/>
        <v>300</v>
      </c>
      <c r="N320" s="31">
        <f t="shared" si="95"/>
        <v>306.27123634903609</v>
      </c>
      <c r="O320" s="31">
        <f t="shared" si="98"/>
        <v>-27573.676595292494</v>
      </c>
      <c r="P320" s="31">
        <f>IPMT($O$3/12, 1, COUNT($M320:$M$375), $O320, 0)</f>
        <v>68.934191488231235</v>
      </c>
      <c r="Q320" s="31">
        <f t="shared" si="96"/>
        <v>-375.20542783726734</v>
      </c>
      <c r="R320" s="31"/>
      <c r="S320" s="31"/>
      <c r="AC320" s="30">
        <f t="shared" si="82"/>
        <v>51380</v>
      </c>
      <c r="AD320" s="28">
        <f t="shared" si="92"/>
        <v>305</v>
      </c>
      <c r="AE320" s="31">
        <f t="shared" si="93"/>
        <v>30417.317216055195</v>
      </c>
      <c r="AF320" s="31">
        <f t="shared" si="85"/>
        <v>-64.636799084117413</v>
      </c>
      <c r="AG320" s="31">
        <f t="shared" si="86"/>
        <v>-512.06504017649866</v>
      </c>
      <c r="AH320" s="31">
        <f t="shared" si="87"/>
        <v>-64.636799084117413</v>
      </c>
      <c r="AI320" s="31">
        <f t="shared" si="88"/>
        <v>0</v>
      </c>
    </row>
    <row r="321" spans="2:35">
      <c r="B321" s="30">
        <f t="shared" si="81"/>
        <v>51410</v>
      </c>
      <c r="C321" s="28">
        <f t="shared" si="89"/>
        <v>306</v>
      </c>
      <c r="D321" s="31">
        <f t="shared" si="90"/>
        <v>1711.7808847919844</v>
      </c>
      <c r="E321" s="31">
        <f t="shared" si="94"/>
        <v>78771.992554461292</v>
      </c>
      <c r="F321" s="31">
        <f>IPMT($E$3/12, 1, COUNT($C321:$C$375), $E321, 0)</f>
        <v>-518.58228431687019</v>
      </c>
      <c r="G321" s="31">
        <f t="shared" si="91"/>
        <v>-1193.1986004751143</v>
      </c>
      <c r="H321" s="31">
        <f t="shared" si="83"/>
        <v>-256.00897580199921</v>
      </c>
      <c r="I321" s="31">
        <f t="shared" si="84"/>
        <v>-262.57330851487097</v>
      </c>
      <c r="J321" s="31"/>
      <c r="K321" s="31"/>
      <c r="L321" s="31"/>
      <c r="M321" s="28">
        <f t="shared" si="97"/>
        <v>301</v>
      </c>
      <c r="N321" s="31">
        <f t="shared" si="95"/>
        <v>306.27123634903609</v>
      </c>
      <c r="O321" s="31">
        <f t="shared" si="98"/>
        <v>-27948.882023129761</v>
      </c>
      <c r="P321" s="31">
        <f>IPMT($O$3/12, 1, COUNT($M321:$M$375), $O321, 0)</f>
        <v>69.872205057824402</v>
      </c>
      <c r="Q321" s="31">
        <f t="shared" si="96"/>
        <v>-376.14344140686046</v>
      </c>
      <c r="R321" s="31"/>
      <c r="S321" s="31"/>
      <c r="AC321" s="30">
        <f t="shared" si="82"/>
        <v>51410</v>
      </c>
      <c r="AD321" s="28">
        <f t="shared" si="92"/>
        <v>306</v>
      </c>
      <c r="AE321" s="31">
        <f t="shared" si="93"/>
        <v>29905.252175878697</v>
      </c>
      <c r="AF321" s="31">
        <f t="shared" si="85"/>
        <v>-63.54866087374235</v>
      </c>
      <c r="AG321" s="31">
        <f t="shared" si="86"/>
        <v>-513.15317838687372</v>
      </c>
      <c r="AH321" s="31">
        <f t="shared" si="87"/>
        <v>-63.54866087374235</v>
      </c>
      <c r="AI321" s="31">
        <f t="shared" si="88"/>
        <v>0</v>
      </c>
    </row>
    <row r="322" spans="2:35">
      <c r="B322" s="30">
        <f t="shared" si="81"/>
        <v>51441</v>
      </c>
      <c r="C322" s="28">
        <f t="shared" si="89"/>
        <v>307</v>
      </c>
      <c r="D322" s="31">
        <f t="shared" si="90"/>
        <v>1711.7808847919844</v>
      </c>
      <c r="E322" s="31">
        <f t="shared" si="94"/>
        <v>77578.793953986184</v>
      </c>
      <c r="F322" s="31">
        <f>IPMT($E$3/12, 1, COUNT($C322:$C$375), $E322, 0)</f>
        <v>-510.72706019707573</v>
      </c>
      <c r="G322" s="31">
        <f t="shared" si="91"/>
        <v>-1201.0538245949087</v>
      </c>
      <c r="H322" s="31">
        <f t="shared" si="83"/>
        <v>-252.13108035045511</v>
      </c>
      <c r="I322" s="31">
        <f t="shared" si="84"/>
        <v>-258.59597984662059</v>
      </c>
      <c r="J322" s="31"/>
      <c r="K322" s="31"/>
      <c r="L322" s="31"/>
      <c r="M322" s="28">
        <f t="shared" si="97"/>
        <v>302</v>
      </c>
      <c r="N322" s="31">
        <f t="shared" si="95"/>
        <v>306.27123634903609</v>
      </c>
      <c r="O322" s="31">
        <f t="shared" si="98"/>
        <v>-28325.025464536622</v>
      </c>
      <c r="P322" s="31">
        <f>IPMT($O$3/12, 1, COUNT($M322:$M$375), $O322, 0)</f>
        <v>70.812563661341557</v>
      </c>
      <c r="Q322" s="31">
        <f t="shared" si="96"/>
        <v>-377.08380001037767</v>
      </c>
      <c r="R322" s="31"/>
      <c r="S322" s="31"/>
      <c r="AC322" s="30">
        <f t="shared" si="82"/>
        <v>51441</v>
      </c>
      <c r="AD322" s="28">
        <f t="shared" si="92"/>
        <v>307</v>
      </c>
      <c r="AE322" s="31">
        <f t="shared" si="93"/>
        <v>29392.098997491823</v>
      </c>
      <c r="AF322" s="31">
        <f t="shared" si="85"/>
        <v>-62.458210369670248</v>
      </c>
      <c r="AG322" s="31">
        <f t="shared" si="86"/>
        <v>-514.24362889094584</v>
      </c>
      <c r="AH322" s="31">
        <f t="shared" si="87"/>
        <v>-62.45821036967024</v>
      </c>
      <c r="AI322" s="31">
        <f t="shared" si="88"/>
        <v>0</v>
      </c>
    </row>
    <row r="323" spans="2:35">
      <c r="B323" s="30">
        <f t="shared" si="81"/>
        <v>51471</v>
      </c>
      <c r="C323" s="28">
        <f t="shared" si="89"/>
        <v>308</v>
      </c>
      <c r="D323" s="31">
        <f t="shared" si="90"/>
        <v>1711.7808847919844</v>
      </c>
      <c r="E323" s="31">
        <f t="shared" si="94"/>
        <v>76377.74012939127</v>
      </c>
      <c r="F323" s="31">
        <f>IPMT($E$3/12, 1, COUNT($C323:$C$375), $E323, 0)</f>
        <v>-502.82012251849255</v>
      </c>
      <c r="G323" s="31">
        <f t="shared" si="91"/>
        <v>-1208.9607622734918</v>
      </c>
      <c r="H323" s="31">
        <f t="shared" si="83"/>
        <v>-248.22765542052164</v>
      </c>
      <c r="I323" s="31">
        <f t="shared" si="84"/>
        <v>-254.59246709797091</v>
      </c>
      <c r="J323" s="31"/>
      <c r="K323" s="31"/>
      <c r="L323" s="31"/>
      <c r="M323" s="28">
        <f t="shared" si="97"/>
        <v>303</v>
      </c>
      <c r="N323" s="31">
        <f t="shared" si="95"/>
        <v>306.27123634903609</v>
      </c>
      <c r="O323" s="31">
        <f t="shared" si="98"/>
        <v>-28702.109264546998</v>
      </c>
      <c r="P323" s="31">
        <f>IPMT($O$3/12, 1, COUNT($M323:$M$375), $O323, 0)</f>
        <v>71.755273161367498</v>
      </c>
      <c r="Q323" s="31">
        <f t="shared" si="96"/>
        <v>-378.02650951040357</v>
      </c>
      <c r="R323" s="31"/>
      <c r="S323" s="31"/>
      <c r="AC323" s="30">
        <f t="shared" si="82"/>
        <v>51471</v>
      </c>
      <c r="AD323" s="28">
        <f t="shared" si="92"/>
        <v>308</v>
      </c>
      <c r="AE323" s="31">
        <f t="shared" si="93"/>
        <v>28877.855368600878</v>
      </c>
      <c r="AF323" s="31">
        <f t="shared" si="85"/>
        <v>-61.365442658276983</v>
      </c>
      <c r="AG323" s="31">
        <f t="shared" si="86"/>
        <v>-515.33639660233916</v>
      </c>
      <c r="AH323" s="31">
        <f t="shared" si="87"/>
        <v>-61.365442658276976</v>
      </c>
      <c r="AI323" s="31">
        <f t="shared" si="88"/>
        <v>0</v>
      </c>
    </row>
    <row r="324" spans="2:35">
      <c r="B324" s="30">
        <f t="shared" si="81"/>
        <v>51502</v>
      </c>
      <c r="C324" s="28">
        <f t="shared" si="89"/>
        <v>309</v>
      </c>
      <c r="D324" s="31">
        <f t="shared" si="90"/>
        <v>1711.7808847919844</v>
      </c>
      <c r="E324" s="31">
        <f t="shared" si="94"/>
        <v>75168.779367117779</v>
      </c>
      <c r="F324" s="31">
        <f>IPMT($E$3/12, 1, COUNT($C324:$C$375), $E324, 0)</f>
        <v>-494.86113083352541</v>
      </c>
      <c r="G324" s="31">
        <f t="shared" si="91"/>
        <v>-1216.9197539584588</v>
      </c>
      <c r="H324" s="31">
        <f t="shared" si="83"/>
        <v>-244.29853294313281</v>
      </c>
      <c r="I324" s="31">
        <f t="shared" si="84"/>
        <v>-250.5625978903926</v>
      </c>
      <c r="J324" s="31"/>
      <c r="K324" s="31"/>
      <c r="L324" s="31"/>
      <c r="M324" s="28">
        <f t="shared" si="97"/>
        <v>304</v>
      </c>
      <c r="N324" s="31">
        <f t="shared" si="95"/>
        <v>306.27123634903609</v>
      </c>
      <c r="O324" s="31">
        <f t="shared" si="98"/>
        <v>-29080.135774057402</v>
      </c>
      <c r="P324" s="31">
        <f>IPMT($O$3/12, 1, COUNT($M324:$M$375), $O324, 0)</f>
        <v>72.700339435143505</v>
      </c>
      <c r="Q324" s="31">
        <f t="shared" si="96"/>
        <v>-378.97157578417961</v>
      </c>
      <c r="R324" s="31"/>
      <c r="S324" s="31"/>
      <c r="AC324" s="30">
        <f t="shared" si="82"/>
        <v>51502</v>
      </c>
      <c r="AD324" s="28">
        <f t="shared" si="92"/>
        <v>309</v>
      </c>
      <c r="AE324" s="31">
        <f t="shared" si="93"/>
        <v>28362.518971998539</v>
      </c>
      <c r="AF324" s="31">
        <f t="shared" si="85"/>
        <v>-60.270352815497013</v>
      </c>
      <c r="AG324" s="31">
        <f t="shared" si="86"/>
        <v>-516.43148644511905</v>
      </c>
      <c r="AH324" s="31">
        <f t="shared" si="87"/>
        <v>-60.270352815497013</v>
      </c>
      <c r="AI324" s="31">
        <f t="shared" si="88"/>
        <v>0</v>
      </c>
    </row>
    <row r="325" spans="2:35">
      <c r="B325" s="30">
        <f t="shared" si="81"/>
        <v>51533</v>
      </c>
      <c r="C325" s="28">
        <f t="shared" si="89"/>
        <v>310</v>
      </c>
      <c r="D325" s="31">
        <f t="shared" si="90"/>
        <v>1711.7808847919844</v>
      </c>
      <c r="E325" s="31">
        <f t="shared" si="94"/>
        <v>73951.859613159322</v>
      </c>
      <c r="F325" s="31">
        <f>IPMT($E$3/12, 1, COUNT($C325:$C$375), $E325, 0)</f>
        <v>-486.84974245329886</v>
      </c>
      <c r="G325" s="31">
        <f t="shared" si="91"/>
        <v>-1224.9311423386855</v>
      </c>
      <c r="H325" s="31">
        <f t="shared" si="83"/>
        <v>-240.34354374276782</v>
      </c>
      <c r="I325" s="31">
        <f t="shared" si="84"/>
        <v>-246.50619871053104</v>
      </c>
      <c r="J325" s="31"/>
      <c r="K325" s="31"/>
      <c r="L325" s="31"/>
      <c r="M325" s="28">
        <f t="shared" si="97"/>
        <v>305</v>
      </c>
      <c r="N325" s="31">
        <f t="shared" si="95"/>
        <v>306.27123634903609</v>
      </c>
      <c r="O325" s="31">
        <f t="shared" si="98"/>
        <v>-29459.107349841583</v>
      </c>
      <c r="P325" s="31">
        <f>IPMT($O$3/12, 1, COUNT($M325:$M$375), $O325, 0)</f>
        <v>73.647768374603956</v>
      </c>
      <c r="Q325" s="31">
        <f t="shared" si="96"/>
        <v>-379.91900472364006</v>
      </c>
      <c r="R325" s="31"/>
      <c r="S325" s="31"/>
      <c r="AC325" s="30">
        <f t="shared" si="82"/>
        <v>51533</v>
      </c>
      <c r="AD325" s="28">
        <f t="shared" si="92"/>
        <v>310</v>
      </c>
      <c r="AE325" s="31">
        <f t="shared" si="93"/>
        <v>27846.08748555342</v>
      </c>
      <c r="AF325" s="31">
        <f t="shared" si="85"/>
        <v>-59.172935906801129</v>
      </c>
      <c r="AG325" s="31">
        <f t="shared" si="86"/>
        <v>-517.52890335381494</v>
      </c>
      <c r="AH325" s="31">
        <f t="shared" si="87"/>
        <v>-59.172935906801129</v>
      </c>
      <c r="AI325" s="31">
        <f t="shared" si="88"/>
        <v>0</v>
      </c>
    </row>
    <row r="326" spans="2:35">
      <c r="B326" s="30">
        <f t="shared" si="81"/>
        <v>51561</v>
      </c>
      <c r="C326" s="28">
        <f t="shared" si="89"/>
        <v>311</v>
      </c>
      <c r="D326" s="31">
        <f t="shared" si="90"/>
        <v>1711.7808847919844</v>
      </c>
      <c r="E326" s="31">
        <f t="shared" si="94"/>
        <v>72726.92847082064</v>
      </c>
      <c r="F326" s="31">
        <f>IPMT($E$3/12, 1, COUNT($C326:$C$375), $E326, 0)</f>
        <v>-478.78561243290255</v>
      </c>
      <c r="G326" s="31">
        <f t="shared" si="91"/>
        <v>-1232.9952723590818</v>
      </c>
      <c r="H326" s="31">
        <f t="shared" si="83"/>
        <v>-236.36251753016708</v>
      </c>
      <c r="I326" s="31">
        <f t="shared" si="84"/>
        <v>-242.42309490273547</v>
      </c>
      <c r="J326" s="31"/>
      <c r="K326" s="31"/>
      <c r="L326" s="31"/>
      <c r="M326" s="28">
        <f t="shared" si="97"/>
        <v>306</v>
      </c>
      <c r="N326" s="31">
        <f t="shared" si="95"/>
        <v>306.27123634903609</v>
      </c>
      <c r="O326" s="31">
        <f t="shared" si="98"/>
        <v>-29839.026354565223</v>
      </c>
      <c r="P326" s="31">
        <f>IPMT($O$3/12, 1, COUNT($M326:$M$375), $O326, 0)</f>
        <v>74.597565886413065</v>
      </c>
      <c r="Q326" s="31">
        <f t="shared" si="96"/>
        <v>-380.86880223544915</v>
      </c>
      <c r="R326" s="31"/>
      <c r="S326" s="31"/>
      <c r="AC326" s="30">
        <f t="shared" si="82"/>
        <v>51561</v>
      </c>
      <c r="AD326" s="28">
        <f t="shared" si="92"/>
        <v>311</v>
      </c>
      <c r="AE326" s="31">
        <f t="shared" si="93"/>
        <v>27328.558582199606</v>
      </c>
      <c r="AF326" s="31">
        <f t="shared" si="85"/>
        <v>-58.073186987174275</v>
      </c>
      <c r="AG326" s="31">
        <f t="shared" si="86"/>
        <v>-518.62865227344184</v>
      </c>
      <c r="AH326" s="31">
        <f t="shared" si="87"/>
        <v>-58.073186987174275</v>
      </c>
      <c r="AI326" s="31">
        <f t="shared" si="88"/>
        <v>0</v>
      </c>
    </row>
    <row r="327" spans="2:35">
      <c r="B327" s="30">
        <f t="shared" si="81"/>
        <v>51592</v>
      </c>
      <c r="C327" s="28">
        <f t="shared" si="89"/>
        <v>312</v>
      </c>
      <c r="D327" s="31">
        <f t="shared" si="90"/>
        <v>1711.7808847919844</v>
      </c>
      <c r="E327" s="31">
        <f t="shared" si="94"/>
        <v>71493.933198461556</v>
      </c>
      <c r="F327" s="31">
        <f>IPMT($E$3/12, 1, COUNT($C327:$C$375), $E327, 0)</f>
        <v>-470.6683935565386</v>
      </c>
      <c r="G327" s="31">
        <f t="shared" si="91"/>
        <v>-1241.1124912354458</v>
      </c>
      <c r="H327" s="31">
        <f t="shared" si="83"/>
        <v>-232.35528289500004</v>
      </c>
      <c r="I327" s="31">
        <f t="shared" si="84"/>
        <v>-238.31311066153856</v>
      </c>
      <c r="J327" s="31"/>
      <c r="K327" s="31"/>
      <c r="L327" s="31"/>
      <c r="M327" s="28">
        <f t="shared" si="97"/>
        <v>307</v>
      </c>
      <c r="N327" s="31">
        <f t="shared" si="95"/>
        <v>306.27123634903609</v>
      </c>
      <c r="O327" s="31">
        <f t="shared" si="98"/>
        <v>-30219.895156800674</v>
      </c>
      <c r="P327" s="31">
        <f>IPMT($O$3/12, 1, COUNT($M327:$M$375), $O327, 0)</f>
        <v>75.549737892001673</v>
      </c>
      <c r="Q327" s="31">
        <f t="shared" si="96"/>
        <v>-381.82097424103779</v>
      </c>
      <c r="R327" s="31"/>
      <c r="S327" s="31"/>
      <c r="AC327" s="30">
        <f t="shared" si="82"/>
        <v>51592</v>
      </c>
      <c r="AD327" s="28">
        <f t="shared" si="92"/>
        <v>312</v>
      </c>
      <c r="AE327" s="31">
        <f t="shared" si="93"/>
        <v>26809.929929926166</v>
      </c>
      <c r="AF327" s="31">
        <f t="shared" si="85"/>
        <v>-56.971101101093218</v>
      </c>
      <c r="AG327" s="31">
        <f t="shared" si="86"/>
        <v>-519.73073815952284</v>
      </c>
      <c r="AH327" s="31">
        <f t="shared" si="87"/>
        <v>-56.971101101093225</v>
      </c>
      <c r="AI327" s="31">
        <f t="shared" si="88"/>
        <v>0</v>
      </c>
    </row>
    <row r="328" spans="2:35">
      <c r="B328" s="30">
        <f t="shared" si="81"/>
        <v>51622</v>
      </c>
      <c r="C328" s="28">
        <f t="shared" si="89"/>
        <v>313</v>
      </c>
      <c r="D328" s="31">
        <f t="shared" si="90"/>
        <v>1711.7808847919844</v>
      </c>
      <c r="E328" s="31">
        <f t="shared" si="94"/>
        <v>70252.820707226114</v>
      </c>
      <c r="F328" s="31">
        <f>IPMT($E$3/12, 1, COUNT($C328:$C$375), $E328, 0)</f>
        <v>-462.49773632257194</v>
      </c>
      <c r="G328" s="31">
        <f t="shared" si="91"/>
        <v>-1249.2831484694125</v>
      </c>
      <c r="H328" s="31">
        <f t="shared" si="83"/>
        <v>-228.32166729848487</v>
      </c>
      <c r="I328" s="31">
        <f t="shared" si="84"/>
        <v>-234.17606902408707</v>
      </c>
      <c r="J328" s="31"/>
      <c r="K328" s="31"/>
      <c r="L328" s="31"/>
      <c r="M328" s="28">
        <f t="shared" si="97"/>
        <v>308</v>
      </c>
      <c r="N328" s="31">
        <f t="shared" si="95"/>
        <v>306.27123634903609</v>
      </c>
      <c r="O328" s="31">
        <f t="shared" si="98"/>
        <v>-30601.71613104171</v>
      </c>
      <c r="P328" s="31">
        <f>IPMT($O$3/12, 1, COUNT($M328:$M$375), $O328, 0)</f>
        <v>76.504290327604281</v>
      </c>
      <c r="Q328" s="31">
        <f t="shared" si="96"/>
        <v>-382.77552667664037</v>
      </c>
      <c r="R328" s="31"/>
      <c r="S328" s="31"/>
      <c r="AC328" s="30">
        <f t="shared" si="82"/>
        <v>51622</v>
      </c>
      <c r="AD328" s="28">
        <f t="shared" si="92"/>
        <v>313</v>
      </c>
      <c r="AE328" s="31">
        <f t="shared" si="93"/>
        <v>26290.199191766642</v>
      </c>
      <c r="AF328" s="31">
        <f t="shared" si="85"/>
        <v>-55.866673282504237</v>
      </c>
      <c r="AG328" s="31">
        <f t="shared" si="86"/>
        <v>-520.83516597811183</v>
      </c>
      <c r="AH328" s="31">
        <f t="shared" si="87"/>
        <v>-55.86667328250423</v>
      </c>
      <c r="AI328" s="31">
        <f t="shared" si="88"/>
        <v>0</v>
      </c>
    </row>
    <row r="329" spans="2:35">
      <c r="B329" s="30">
        <f t="shared" si="81"/>
        <v>51653</v>
      </c>
      <c r="C329" s="28">
        <f t="shared" si="89"/>
        <v>314</v>
      </c>
      <c r="D329" s="31">
        <f t="shared" si="90"/>
        <v>1711.7808847919844</v>
      </c>
      <c r="E329" s="31">
        <f t="shared" si="94"/>
        <v>69003.537558756696</v>
      </c>
      <c r="F329" s="31">
        <f>IPMT($E$3/12, 1, COUNT($C329:$C$375), $E329, 0)</f>
        <v>-454.27328892848158</v>
      </c>
      <c r="G329" s="31">
        <f t="shared" si="91"/>
        <v>-1257.5075958635027</v>
      </c>
      <c r="H329" s="31">
        <f t="shared" si="83"/>
        <v>-224.26149706595928</v>
      </c>
      <c r="I329" s="31">
        <f t="shared" si="84"/>
        <v>-230.0117918625223</v>
      </c>
      <c r="J329" s="31"/>
      <c r="K329" s="31"/>
      <c r="L329" s="31"/>
      <c r="M329" s="28">
        <f t="shared" si="97"/>
        <v>309</v>
      </c>
      <c r="N329" s="31">
        <f t="shared" si="95"/>
        <v>306.27123634903609</v>
      </c>
      <c r="O329" s="31">
        <f t="shared" si="98"/>
        <v>-30984.49165771835</v>
      </c>
      <c r="P329" s="31">
        <f>IPMT($O$3/12, 1, COUNT($M329:$M$375), $O329, 0)</f>
        <v>77.461229144295871</v>
      </c>
      <c r="Q329" s="31">
        <f t="shared" si="96"/>
        <v>-383.73246549333197</v>
      </c>
      <c r="R329" s="31"/>
      <c r="S329" s="31"/>
      <c r="AC329" s="30">
        <f t="shared" si="82"/>
        <v>51653</v>
      </c>
      <c r="AD329" s="28">
        <f t="shared" si="92"/>
        <v>314</v>
      </c>
      <c r="AE329" s="31">
        <f t="shared" si="93"/>
        <v>25769.364025788531</v>
      </c>
      <c r="AF329" s="31">
        <f t="shared" si="85"/>
        <v>-54.759898554800742</v>
      </c>
      <c r="AG329" s="31">
        <f t="shared" si="86"/>
        <v>-521.94194070581534</v>
      </c>
      <c r="AH329" s="31">
        <f t="shared" si="87"/>
        <v>-54.759898554800749</v>
      </c>
      <c r="AI329" s="31">
        <f t="shared" si="88"/>
        <v>0</v>
      </c>
    </row>
    <row r="330" spans="2:35">
      <c r="B330" s="30">
        <f t="shared" si="81"/>
        <v>51683</v>
      </c>
      <c r="C330" s="28">
        <f t="shared" si="89"/>
        <v>315</v>
      </c>
      <c r="D330" s="31">
        <f t="shared" si="90"/>
        <v>1711.7808847919844</v>
      </c>
      <c r="E330" s="31">
        <f t="shared" si="94"/>
        <v>67746.029962893197</v>
      </c>
      <c r="F330" s="31">
        <f>IPMT($E$3/12, 1, COUNT($C330:$C$375), $E330, 0)</f>
        <v>-445.99469725571356</v>
      </c>
      <c r="G330" s="31">
        <f t="shared" si="91"/>
        <v>-1265.7861875362707</v>
      </c>
      <c r="H330" s="31">
        <f t="shared" si="83"/>
        <v>-220.17459737940291</v>
      </c>
      <c r="I330" s="31">
        <f t="shared" si="84"/>
        <v>-225.82009987631065</v>
      </c>
      <c r="J330" s="31"/>
      <c r="K330" s="31"/>
      <c r="L330" s="31"/>
      <c r="M330" s="28">
        <f t="shared" si="97"/>
        <v>310</v>
      </c>
      <c r="N330" s="31">
        <f t="shared" si="95"/>
        <v>306.27123634903609</v>
      </c>
      <c r="O330" s="31">
        <f t="shared" si="98"/>
        <v>-31368.224123211683</v>
      </c>
      <c r="P330" s="31">
        <f>IPMT($O$3/12, 1, COUNT($M330:$M$375), $O330, 0)</f>
        <v>78.420560308029209</v>
      </c>
      <c r="Q330" s="31">
        <f t="shared" si="96"/>
        <v>-384.69179665706531</v>
      </c>
      <c r="R330" s="31"/>
      <c r="S330" s="31"/>
      <c r="AC330" s="30">
        <f t="shared" si="82"/>
        <v>51683</v>
      </c>
      <c r="AD330" s="28">
        <f t="shared" si="92"/>
        <v>315</v>
      </c>
      <c r="AE330" s="31">
        <f t="shared" si="93"/>
        <v>25247.422085082715</v>
      </c>
      <c r="AF330" s="31">
        <f t="shared" si="85"/>
        <v>-53.650771930800879</v>
      </c>
      <c r="AG330" s="31">
        <f t="shared" si="86"/>
        <v>-523.05106732981528</v>
      </c>
      <c r="AH330" s="31">
        <f t="shared" si="87"/>
        <v>-53.650771930800879</v>
      </c>
      <c r="AI330" s="31">
        <f t="shared" si="88"/>
        <v>0</v>
      </c>
    </row>
    <row r="331" spans="2:35">
      <c r="B331" s="30">
        <f t="shared" si="81"/>
        <v>51714</v>
      </c>
      <c r="C331" s="28">
        <f t="shared" si="89"/>
        <v>316</v>
      </c>
      <c r="D331" s="31">
        <f t="shared" si="90"/>
        <v>1711.7808847919844</v>
      </c>
      <c r="E331" s="31">
        <f t="shared" si="94"/>
        <v>66480.243775356925</v>
      </c>
      <c r="F331" s="31">
        <f>IPMT($E$3/12, 1, COUNT($C331:$C$375), $E331, 0)</f>
        <v>-437.66160485443311</v>
      </c>
      <c r="G331" s="31">
        <f t="shared" si="91"/>
        <v>-1274.1192799375513</v>
      </c>
      <c r="H331" s="31">
        <f t="shared" si="83"/>
        <v>-216.06079226991002</v>
      </c>
      <c r="I331" s="31">
        <f t="shared" si="84"/>
        <v>-221.60081258452308</v>
      </c>
      <c r="J331" s="31"/>
      <c r="K331" s="31"/>
      <c r="L331" s="31"/>
      <c r="M331" s="28">
        <f t="shared" si="97"/>
        <v>311</v>
      </c>
      <c r="N331" s="31">
        <f t="shared" si="95"/>
        <v>306.27123634903609</v>
      </c>
      <c r="O331" s="31">
        <f t="shared" si="98"/>
        <v>-31752.915919868748</v>
      </c>
      <c r="P331" s="31">
        <f>IPMT($O$3/12, 1, COUNT($M331:$M$375), $O331, 0)</f>
        <v>79.382289799671881</v>
      </c>
      <c r="Q331" s="31">
        <f t="shared" si="96"/>
        <v>-385.65352614870795</v>
      </c>
      <c r="R331" s="31"/>
      <c r="S331" s="31"/>
      <c r="AC331" s="30">
        <f t="shared" si="82"/>
        <v>51714</v>
      </c>
      <c r="AD331" s="28">
        <f t="shared" si="92"/>
        <v>316</v>
      </c>
      <c r="AE331" s="31">
        <f t="shared" si="93"/>
        <v>24724.371017752899</v>
      </c>
      <c r="AF331" s="31">
        <f t="shared" si="85"/>
        <v>-52.539288412725028</v>
      </c>
      <c r="AG331" s="31">
        <f t="shared" si="86"/>
        <v>-524.16255084789111</v>
      </c>
      <c r="AH331" s="31">
        <f t="shared" si="87"/>
        <v>-52.539288412725028</v>
      </c>
      <c r="AI331" s="31">
        <f t="shared" si="88"/>
        <v>0</v>
      </c>
    </row>
    <row r="332" spans="2:35">
      <c r="B332" s="30">
        <f t="shared" si="81"/>
        <v>51745</v>
      </c>
      <c r="C332" s="28">
        <f t="shared" si="89"/>
        <v>317</v>
      </c>
      <c r="D332" s="31">
        <f t="shared" si="90"/>
        <v>1711.7808847919844</v>
      </c>
      <c r="E332" s="31">
        <f t="shared" si="94"/>
        <v>65206.124495419375</v>
      </c>
      <c r="F332" s="31">
        <f>IPMT($E$3/12, 1, COUNT($C332:$C$375), $E332, 0)</f>
        <v>-429.27365292817757</v>
      </c>
      <c r="G332" s="31">
        <f t="shared" si="91"/>
        <v>-1282.5072318638067</v>
      </c>
      <c r="H332" s="31">
        <f t="shared" si="83"/>
        <v>-211.91990461011295</v>
      </c>
      <c r="I332" s="31">
        <f t="shared" si="84"/>
        <v>-217.35374831806462</v>
      </c>
      <c r="J332" s="31"/>
      <c r="K332" s="31"/>
      <c r="L332" s="31"/>
      <c r="M332" s="28">
        <f t="shared" si="97"/>
        <v>312</v>
      </c>
      <c r="N332" s="31">
        <f t="shared" si="95"/>
        <v>306.27123634903609</v>
      </c>
      <c r="O332" s="31">
        <f t="shared" si="98"/>
        <v>-32138.569446017456</v>
      </c>
      <c r="P332" s="31">
        <f>IPMT($O$3/12, 1, COUNT($M332:$M$375), $O332, 0)</f>
        <v>80.346423615043648</v>
      </c>
      <c r="Q332" s="31">
        <f t="shared" si="96"/>
        <v>-386.61765996407973</v>
      </c>
      <c r="R332" s="31"/>
      <c r="S332" s="31"/>
      <c r="AC332" s="30">
        <f t="shared" si="82"/>
        <v>51745</v>
      </c>
      <c r="AD332" s="28">
        <f t="shared" si="92"/>
        <v>317</v>
      </c>
      <c r="AE332" s="31">
        <f t="shared" si="93"/>
        <v>24200.208466905009</v>
      </c>
      <c r="AF332" s="31">
        <f t="shared" si="85"/>
        <v>-51.425442992173259</v>
      </c>
      <c r="AG332" s="31">
        <f t="shared" si="86"/>
        <v>-525.2763962684428</v>
      </c>
      <c r="AH332" s="31">
        <f t="shared" si="87"/>
        <v>-51.425442992173259</v>
      </c>
      <c r="AI332" s="31">
        <f t="shared" si="88"/>
        <v>0</v>
      </c>
    </row>
    <row r="333" spans="2:35">
      <c r="B333" s="30">
        <f t="shared" ref="B333:B375" si="99">DATE(YEAR(B332), MONTH(B332)+1, DAY(B332))</f>
        <v>51775</v>
      </c>
      <c r="C333" s="28">
        <f t="shared" si="89"/>
        <v>318</v>
      </c>
      <c r="D333" s="31">
        <f t="shared" si="90"/>
        <v>1711.7808847919844</v>
      </c>
      <c r="E333" s="31">
        <f t="shared" si="94"/>
        <v>63923.61726355557</v>
      </c>
      <c r="F333" s="31">
        <f>IPMT($E$3/12, 1, COUNT($C333:$C$375), $E333, 0)</f>
        <v>-420.83048031840752</v>
      </c>
      <c r="G333" s="31">
        <f t="shared" si="91"/>
        <v>-1290.9504044735768</v>
      </c>
      <c r="H333" s="31">
        <f t="shared" si="83"/>
        <v>-207.75175610655558</v>
      </c>
      <c r="I333" s="31">
        <f t="shared" si="84"/>
        <v>-213.07872421185195</v>
      </c>
      <c r="J333" s="31"/>
      <c r="K333" s="31"/>
      <c r="L333" s="31"/>
      <c r="M333" s="28">
        <f t="shared" si="97"/>
        <v>313</v>
      </c>
      <c r="N333" s="31">
        <f t="shared" si="95"/>
        <v>306.27123634903609</v>
      </c>
      <c r="O333" s="31">
        <f t="shared" si="98"/>
        <v>-32525.187105981535</v>
      </c>
      <c r="P333" s="31">
        <f>IPMT($O$3/12, 1, COUNT($M333:$M$375), $O333, 0)</f>
        <v>81.312967764953839</v>
      </c>
      <c r="Q333" s="31">
        <f t="shared" si="96"/>
        <v>-387.58420411398993</v>
      </c>
      <c r="R333" s="31"/>
      <c r="S333" s="31"/>
      <c r="AC333" s="30">
        <f t="shared" ref="AC333:AC375" si="100">DATE(YEAR(AC332), MONTH(AC332)+1, DAY(AC332))</f>
        <v>51775</v>
      </c>
      <c r="AD333" s="28">
        <f t="shared" si="92"/>
        <v>318</v>
      </c>
      <c r="AE333" s="31">
        <f t="shared" si="93"/>
        <v>23674.932070636565</v>
      </c>
      <c r="AF333" s="31">
        <f t="shared" si="85"/>
        <v>-50.309230650102819</v>
      </c>
      <c r="AG333" s="31">
        <f t="shared" si="86"/>
        <v>-526.39260861051332</v>
      </c>
      <c r="AH333" s="31">
        <f t="shared" si="87"/>
        <v>-50.309230650102819</v>
      </c>
      <c r="AI333" s="31">
        <f t="shared" si="88"/>
        <v>0</v>
      </c>
    </row>
    <row r="334" spans="2:35">
      <c r="B334" s="30">
        <f t="shared" si="99"/>
        <v>51806</v>
      </c>
      <c r="C334" s="28">
        <f t="shared" si="89"/>
        <v>319</v>
      </c>
      <c r="D334" s="31">
        <f t="shared" si="90"/>
        <v>1711.7808847919844</v>
      </c>
      <c r="E334" s="31">
        <f t="shared" si="94"/>
        <v>62632.66685908199</v>
      </c>
      <c r="F334" s="31">
        <f>IPMT($E$3/12, 1, COUNT($C334:$C$375), $E334, 0)</f>
        <v>-412.33172348895641</v>
      </c>
      <c r="G334" s="31">
        <f t="shared" si="91"/>
        <v>-1299.4491613030279</v>
      </c>
      <c r="H334" s="31">
        <f t="shared" si="83"/>
        <v>-203.55616729201648</v>
      </c>
      <c r="I334" s="31">
        <f t="shared" si="84"/>
        <v>-208.77555619693993</v>
      </c>
      <c r="J334" s="31"/>
      <c r="K334" s="31"/>
      <c r="L334" s="31"/>
      <c r="M334" s="28">
        <f t="shared" si="97"/>
        <v>314</v>
      </c>
      <c r="N334" s="31">
        <f t="shared" si="95"/>
        <v>306.27123634903609</v>
      </c>
      <c r="O334" s="31">
        <f t="shared" si="98"/>
        <v>-32912.771310095522</v>
      </c>
      <c r="P334" s="31">
        <f>IPMT($O$3/12, 1, COUNT($M334:$M$375), $O334, 0)</f>
        <v>82.281928275238812</v>
      </c>
      <c r="Q334" s="31">
        <f t="shared" si="96"/>
        <v>-388.55316462427493</v>
      </c>
      <c r="R334" s="31"/>
      <c r="S334" s="31"/>
      <c r="AC334" s="30">
        <f t="shared" si="100"/>
        <v>51806</v>
      </c>
      <c r="AD334" s="28">
        <f t="shared" si="92"/>
        <v>319</v>
      </c>
      <c r="AE334" s="31">
        <f t="shared" si="93"/>
        <v>23148.539462026052</v>
      </c>
      <c r="AF334" s="31">
        <f t="shared" si="85"/>
        <v>-49.19064635680548</v>
      </c>
      <c r="AG334" s="31">
        <f t="shared" si="86"/>
        <v>-527.51119290381064</v>
      </c>
      <c r="AH334" s="31">
        <f t="shared" si="87"/>
        <v>-49.19064635680548</v>
      </c>
      <c r="AI334" s="31">
        <f t="shared" si="88"/>
        <v>0</v>
      </c>
    </row>
    <row r="335" spans="2:35">
      <c r="B335" s="30">
        <f t="shared" si="99"/>
        <v>51836</v>
      </c>
      <c r="C335" s="28">
        <f t="shared" si="89"/>
        <v>320</v>
      </c>
      <c r="D335" s="31">
        <f t="shared" si="90"/>
        <v>1711.7808847919844</v>
      </c>
      <c r="E335" s="31">
        <f t="shared" si="94"/>
        <v>61333.217697778964</v>
      </c>
      <c r="F335" s="31">
        <f>IPMT($E$3/12, 1, COUNT($C335:$C$375), $E335, 0)</f>
        <v>-403.77701651037819</v>
      </c>
      <c r="G335" s="31">
        <f t="shared" si="91"/>
        <v>-1308.0038682816062</v>
      </c>
      <c r="H335" s="31">
        <f t="shared" si="83"/>
        <v>-199.33295751778164</v>
      </c>
      <c r="I335" s="31">
        <f t="shared" si="84"/>
        <v>-204.44405899259655</v>
      </c>
      <c r="J335" s="31"/>
      <c r="K335" s="31"/>
      <c r="L335" s="31"/>
      <c r="M335" s="28">
        <f t="shared" si="97"/>
        <v>315</v>
      </c>
      <c r="N335" s="31">
        <f t="shared" si="95"/>
        <v>306.27123634903609</v>
      </c>
      <c r="O335" s="31">
        <f t="shared" si="98"/>
        <v>-33301.324474719797</v>
      </c>
      <c r="P335" s="31">
        <f>IPMT($O$3/12, 1, COUNT($M335:$M$375), $O335, 0)</f>
        <v>83.253311186799493</v>
      </c>
      <c r="Q335" s="31">
        <f t="shared" si="96"/>
        <v>-389.52454753583561</v>
      </c>
      <c r="R335" s="31"/>
      <c r="S335" s="31"/>
      <c r="AC335" s="30">
        <f t="shared" si="100"/>
        <v>51836</v>
      </c>
      <c r="AD335" s="28">
        <f t="shared" si="92"/>
        <v>320</v>
      </c>
      <c r="AE335" s="31">
        <f t="shared" si="93"/>
        <v>22621.028269122242</v>
      </c>
      <c r="AF335" s="31">
        <f t="shared" si="85"/>
        <v>-48.069685071884884</v>
      </c>
      <c r="AG335" s="31">
        <f t="shared" si="86"/>
        <v>-528.63215418873119</v>
      </c>
      <c r="AH335" s="31">
        <f t="shared" si="87"/>
        <v>-48.069685071884884</v>
      </c>
      <c r="AI335" s="31">
        <f t="shared" si="88"/>
        <v>0</v>
      </c>
    </row>
    <row r="336" spans="2:35">
      <c r="B336" s="30">
        <f t="shared" si="99"/>
        <v>51867</v>
      </c>
      <c r="C336" s="28">
        <f t="shared" si="89"/>
        <v>321</v>
      </c>
      <c r="D336" s="31">
        <f t="shared" si="90"/>
        <v>1711.7808847919844</v>
      </c>
      <c r="E336" s="31">
        <f t="shared" si="94"/>
        <v>60025.213829497356</v>
      </c>
      <c r="F336" s="31">
        <f>IPMT($E$3/12, 1, COUNT($C336:$C$375), $E336, 0)</f>
        <v>-395.16599104419095</v>
      </c>
      <c r="G336" s="31">
        <f t="shared" si="91"/>
        <v>-1316.6148937477933</v>
      </c>
      <c r="H336" s="31">
        <f t="shared" ref="H336:H375" si="101">$E$4*F336/$E$3</f>
        <v>-195.08194494586641</v>
      </c>
      <c r="I336" s="31">
        <f t="shared" ref="I336:I375" si="102">F336-H336</f>
        <v>-200.08404609832454</v>
      </c>
      <c r="J336" s="31"/>
      <c r="K336" s="31"/>
      <c r="L336" s="31"/>
      <c r="M336" s="28">
        <f t="shared" si="97"/>
        <v>316</v>
      </c>
      <c r="N336" s="31">
        <f t="shared" si="95"/>
        <v>306.27123634903609</v>
      </c>
      <c r="O336" s="31">
        <f t="shared" si="98"/>
        <v>-33690.849022255636</v>
      </c>
      <c r="P336" s="31">
        <f>IPMT($O$3/12, 1, COUNT($M336:$M$375), $O336, 0)</f>
        <v>84.227122555639085</v>
      </c>
      <c r="Q336" s="31">
        <f t="shared" si="96"/>
        <v>-390.49835890467517</v>
      </c>
      <c r="R336" s="31"/>
      <c r="S336" s="31"/>
      <c r="AC336" s="30">
        <f t="shared" si="100"/>
        <v>51867</v>
      </c>
      <c r="AD336" s="28">
        <f t="shared" si="92"/>
        <v>321</v>
      </c>
      <c r="AE336" s="31">
        <f t="shared" si="93"/>
        <v>22092.396114933512</v>
      </c>
      <c r="AF336" s="31">
        <f t="shared" ref="AF336:AF375" si="103">IPMT($AE$3/12, AD336, $AE$5, $AE$2, 0)</f>
        <v>-46.94634174423382</v>
      </c>
      <c r="AG336" s="31">
        <f t="shared" ref="AG336:AG375" si="104">-$AE$6-AF336</f>
        <v>-529.75549751638232</v>
      </c>
      <c r="AH336" s="31">
        <f t="shared" ref="AH336:AH375" si="105">$AE$4*AF336/$AE$3</f>
        <v>-46.94634174423382</v>
      </c>
      <c r="AI336" s="31">
        <f t="shared" ref="AI336:AI375" si="106">AF336-AH336</f>
        <v>0</v>
      </c>
    </row>
    <row r="337" spans="2:35">
      <c r="B337" s="30">
        <f t="shared" si="99"/>
        <v>51898</v>
      </c>
      <c r="C337" s="28">
        <f t="shared" ref="C337:C375" si="107">C336+1</f>
        <v>322</v>
      </c>
      <c r="D337" s="31">
        <f t="shared" ref="D337:D375" si="108">$E$6</f>
        <v>1711.7808847919844</v>
      </c>
      <c r="E337" s="31">
        <f t="shared" si="94"/>
        <v>58708.598935749564</v>
      </c>
      <c r="F337" s="31">
        <f>IPMT($E$3/12, 1, COUNT($C337:$C$375), $E337, 0)</f>
        <v>-386.49827632701795</v>
      </c>
      <c r="G337" s="31">
        <f t="shared" ref="G337:G375" si="109">-D337-F337</f>
        <v>-1325.2826084649664</v>
      </c>
      <c r="H337" s="31">
        <f t="shared" si="101"/>
        <v>-190.80294654118606</v>
      </c>
      <c r="I337" s="31">
        <f t="shared" si="102"/>
        <v>-195.69532978583189</v>
      </c>
      <c r="J337" s="31"/>
      <c r="K337" s="31"/>
      <c r="L337" s="31"/>
      <c r="M337" s="28">
        <f t="shared" si="97"/>
        <v>317</v>
      </c>
      <c r="N337" s="31">
        <f t="shared" si="95"/>
        <v>306.27123634903609</v>
      </c>
      <c r="O337" s="31">
        <f t="shared" si="98"/>
        <v>-34081.347381160311</v>
      </c>
      <c r="P337" s="31">
        <f>IPMT($O$3/12, 1, COUNT($M337:$M$375), $O337, 0)</f>
        <v>85.203368452900776</v>
      </c>
      <c r="Q337" s="31">
        <f t="shared" si="96"/>
        <v>-391.47460480193683</v>
      </c>
      <c r="R337" s="31"/>
      <c r="S337" s="31"/>
      <c r="AC337" s="30">
        <f t="shared" si="100"/>
        <v>51898</v>
      </c>
      <c r="AD337" s="28">
        <f t="shared" ref="AD337:AD375" si="110">AD336+1</f>
        <v>322</v>
      </c>
      <c r="AE337" s="31">
        <f t="shared" ref="AE337:AE375" si="111">AE336+AG336</f>
        <v>21562.640617417128</v>
      </c>
      <c r="AF337" s="31">
        <f t="shared" si="103"/>
        <v>-45.820611312011515</v>
      </c>
      <c r="AG337" s="31">
        <f t="shared" si="104"/>
        <v>-530.88122794860465</v>
      </c>
      <c r="AH337" s="31">
        <f t="shared" si="105"/>
        <v>-45.820611312011515</v>
      </c>
      <c r="AI337" s="31">
        <f t="shared" si="106"/>
        <v>0</v>
      </c>
    </row>
    <row r="338" spans="2:35">
      <c r="B338" s="30">
        <f t="shared" si="99"/>
        <v>51926</v>
      </c>
      <c r="C338" s="28">
        <f t="shared" si="107"/>
        <v>323</v>
      </c>
      <c r="D338" s="31">
        <f t="shared" si="108"/>
        <v>1711.7808847919844</v>
      </c>
      <c r="E338" s="31">
        <f t="shared" ref="E338:E375" si="112">E337+G337+J337</f>
        <v>57383.3163272846</v>
      </c>
      <c r="F338" s="31">
        <f>IPMT($E$3/12, 1, COUNT($C338:$C$375), $E338, 0)</f>
        <v>-377.77349915462361</v>
      </c>
      <c r="G338" s="31">
        <f t="shared" si="109"/>
        <v>-1334.0073856373608</v>
      </c>
      <c r="H338" s="31">
        <f t="shared" si="101"/>
        <v>-186.49577806367495</v>
      </c>
      <c r="I338" s="31">
        <f t="shared" si="102"/>
        <v>-191.27772109094866</v>
      </c>
      <c r="J338" s="31"/>
      <c r="K338" s="31"/>
      <c r="L338" s="31"/>
      <c r="M338" s="28">
        <f t="shared" si="97"/>
        <v>318</v>
      </c>
      <c r="N338" s="31">
        <f t="shared" si="95"/>
        <v>306.27123634903609</v>
      </c>
      <c r="O338" s="31">
        <f t="shared" si="98"/>
        <v>-34472.821985962248</v>
      </c>
      <c r="P338" s="31">
        <f>IPMT($O$3/12, 1, COUNT($M338:$M$375), $O338, 0)</f>
        <v>86.182054964905618</v>
      </c>
      <c r="Q338" s="31">
        <f t="shared" si="96"/>
        <v>-392.45329131394169</v>
      </c>
      <c r="R338" s="31"/>
      <c r="S338" s="31"/>
      <c r="AC338" s="30">
        <f t="shared" si="100"/>
        <v>51926</v>
      </c>
      <c r="AD338" s="28">
        <f t="shared" si="110"/>
        <v>323</v>
      </c>
      <c r="AE338" s="31">
        <f t="shared" si="111"/>
        <v>21031.759389468523</v>
      </c>
      <c r="AF338" s="31">
        <f t="shared" si="103"/>
        <v>-44.692488702620729</v>
      </c>
      <c r="AG338" s="31">
        <f t="shared" si="104"/>
        <v>-532.00935055799539</v>
      </c>
      <c r="AH338" s="31">
        <f t="shared" si="105"/>
        <v>-44.692488702620722</v>
      </c>
      <c r="AI338" s="31">
        <f t="shared" si="106"/>
        <v>0</v>
      </c>
    </row>
    <row r="339" spans="2:35">
      <c r="B339" s="30">
        <f t="shared" si="99"/>
        <v>51957</v>
      </c>
      <c r="C339" s="28">
        <f t="shared" si="107"/>
        <v>324</v>
      </c>
      <c r="D339" s="31">
        <f t="shared" si="108"/>
        <v>1711.7808847919844</v>
      </c>
      <c r="E339" s="31">
        <f t="shared" si="112"/>
        <v>56049.308941647236</v>
      </c>
      <c r="F339" s="31">
        <f>IPMT($E$3/12, 1, COUNT($C339:$C$375), $E339, 0)</f>
        <v>-368.99128386584431</v>
      </c>
      <c r="G339" s="31">
        <f t="shared" si="109"/>
        <v>-1342.7896009261401</v>
      </c>
      <c r="H339" s="31">
        <f t="shared" si="101"/>
        <v>-182.16025406035354</v>
      </c>
      <c r="I339" s="31">
        <f t="shared" si="102"/>
        <v>-186.83102980549077</v>
      </c>
      <c r="J339" s="31"/>
      <c r="K339" s="31"/>
      <c r="L339" s="31"/>
      <c r="M339" s="28">
        <f t="shared" si="97"/>
        <v>319</v>
      </c>
      <c r="N339" s="31">
        <f t="shared" si="95"/>
        <v>306.27123634903609</v>
      </c>
      <c r="O339" s="31">
        <f t="shared" si="98"/>
        <v>-34865.275277276189</v>
      </c>
      <c r="P339" s="31">
        <f>IPMT($O$3/12, 1, COUNT($M339:$M$375), $O339, 0)</f>
        <v>87.163188193190479</v>
      </c>
      <c r="Q339" s="31">
        <f t="shared" si="96"/>
        <v>-393.43442454222657</v>
      </c>
      <c r="R339" s="31"/>
      <c r="S339" s="31"/>
      <c r="AC339" s="30">
        <f t="shared" si="100"/>
        <v>51957</v>
      </c>
      <c r="AD339" s="28">
        <f t="shared" si="110"/>
        <v>324</v>
      </c>
      <c r="AE339" s="31">
        <f t="shared" si="111"/>
        <v>20499.750038910526</v>
      </c>
      <c r="AF339" s="31">
        <f t="shared" si="103"/>
        <v>-43.56196883268499</v>
      </c>
      <c r="AG339" s="31">
        <f t="shared" si="104"/>
        <v>-533.1398704279311</v>
      </c>
      <c r="AH339" s="31">
        <f t="shared" si="105"/>
        <v>-43.56196883268499</v>
      </c>
      <c r="AI339" s="31">
        <f t="shared" si="106"/>
        <v>0</v>
      </c>
    </row>
    <row r="340" spans="2:35">
      <c r="B340" s="30">
        <f t="shared" si="99"/>
        <v>51987</v>
      </c>
      <c r="C340" s="28">
        <f t="shared" si="107"/>
        <v>325</v>
      </c>
      <c r="D340" s="31">
        <f t="shared" si="108"/>
        <v>1711.7808847919844</v>
      </c>
      <c r="E340" s="31">
        <f t="shared" si="112"/>
        <v>54706.519340721097</v>
      </c>
      <c r="F340" s="31">
        <f>IPMT($E$3/12, 1, COUNT($C340:$C$375), $E340, 0)</f>
        <v>-360.1512523264139</v>
      </c>
      <c r="G340" s="31">
        <f t="shared" si="109"/>
        <v>-1351.6296324655705</v>
      </c>
      <c r="H340" s="31">
        <f t="shared" si="101"/>
        <v>-177.79618785734357</v>
      </c>
      <c r="I340" s="31">
        <f t="shared" si="102"/>
        <v>-182.35506446907033</v>
      </c>
      <c r="J340" s="31"/>
      <c r="K340" s="31"/>
      <c r="L340" s="31"/>
      <c r="M340" s="28">
        <f t="shared" si="97"/>
        <v>320</v>
      </c>
      <c r="N340" s="31">
        <f t="shared" ref="N340:N375" si="113">-PMT($O$3/12, 292, $O$84)</f>
        <v>306.27123634903609</v>
      </c>
      <c r="O340" s="31">
        <f t="shared" si="98"/>
        <v>-35258.709701818414</v>
      </c>
      <c r="P340" s="31">
        <f>IPMT($O$3/12, 1, COUNT($M340:$M$375), $O340, 0)</f>
        <v>88.146774254546031</v>
      </c>
      <c r="Q340" s="31">
        <f t="shared" si="96"/>
        <v>-394.4180106035821</v>
      </c>
      <c r="R340" s="31"/>
      <c r="S340" s="31"/>
      <c r="AC340" s="30">
        <f t="shared" si="100"/>
        <v>51987</v>
      </c>
      <c r="AD340" s="28">
        <f t="shared" si="110"/>
        <v>325</v>
      </c>
      <c r="AE340" s="31">
        <f t="shared" si="111"/>
        <v>19966.610168482595</v>
      </c>
      <c r="AF340" s="31">
        <f t="shared" si="103"/>
        <v>-42.429046608025637</v>
      </c>
      <c r="AG340" s="31">
        <f t="shared" si="104"/>
        <v>-534.27279265259051</v>
      </c>
      <c r="AH340" s="31">
        <f t="shared" si="105"/>
        <v>-42.429046608025637</v>
      </c>
      <c r="AI340" s="31">
        <f t="shared" si="106"/>
        <v>0</v>
      </c>
    </row>
    <row r="341" spans="2:35">
      <c r="B341" s="30">
        <f t="shared" si="99"/>
        <v>52018</v>
      </c>
      <c r="C341" s="28">
        <f t="shared" si="107"/>
        <v>326</v>
      </c>
      <c r="D341" s="31">
        <f t="shared" si="108"/>
        <v>1711.7808847919844</v>
      </c>
      <c r="E341" s="31">
        <f t="shared" si="112"/>
        <v>53354.889708255527</v>
      </c>
      <c r="F341" s="31">
        <f>IPMT($E$3/12, 1, COUNT($C341:$C$375), $E341, 0)</f>
        <v>-351.25302391268224</v>
      </c>
      <c r="G341" s="31">
        <f t="shared" si="109"/>
        <v>-1360.5278608793021</v>
      </c>
      <c r="H341" s="31">
        <f t="shared" si="101"/>
        <v>-173.40339155183048</v>
      </c>
      <c r="I341" s="31">
        <f t="shared" si="102"/>
        <v>-177.84963236085176</v>
      </c>
      <c r="J341" s="31"/>
      <c r="K341" s="31"/>
      <c r="L341" s="31"/>
      <c r="M341" s="28">
        <f t="shared" si="97"/>
        <v>321</v>
      </c>
      <c r="N341" s="31">
        <f t="shared" si="113"/>
        <v>306.27123634903609</v>
      </c>
      <c r="O341" s="31">
        <f t="shared" si="98"/>
        <v>-35653.127712422</v>
      </c>
      <c r="P341" s="31">
        <f>IPMT($O$3/12, 1, COUNT($M341:$M$375), $O341, 0)</f>
        <v>89.132819281055006</v>
      </c>
      <c r="Q341" s="31">
        <f t="shared" ref="Q341:Q375" si="114">-$N341-P341</f>
        <v>-395.40405563009108</v>
      </c>
      <c r="R341" s="31"/>
      <c r="S341" s="31"/>
      <c r="AC341" s="30">
        <f t="shared" si="100"/>
        <v>52018</v>
      </c>
      <c r="AD341" s="28">
        <f t="shared" si="110"/>
        <v>326</v>
      </c>
      <c r="AE341" s="31">
        <f t="shared" si="111"/>
        <v>19432.337375830004</v>
      </c>
      <c r="AF341" s="31">
        <f t="shared" si="103"/>
        <v>-41.293716923638883</v>
      </c>
      <c r="AG341" s="31">
        <f t="shared" si="104"/>
        <v>-535.40812233697727</v>
      </c>
      <c r="AH341" s="31">
        <f t="shared" si="105"/>
        <v>-41.29371692363889</v>
      </c>
      <c r="AI341" s="31">
        <f t="shared" si="106"/>
        <v>0</v>
      </c>
    </row>
    <row r="342" spans="2:35">
      <c r="B342" s="30">
        <f t="shared" si="99"/>
        <v>52048</v>
      </c>
      <c r="C342" s="28">
        <f t="shared" si="107"/>
        <v>327</v>
      </c>
      <c r="D342" s="31">
        <f t="shared" si="108"/>
        <v>1711.7808847919844</v>
      </c>
      <c r="E342" s="31">
        <f t="shared" si="112"/>
        <v>51994.361847376225</v>
      </c>
      <c r="F342" s="31">
        <f>IPMT($E$3/12, 1, COUNT($C342:$C$375), $E342, 0)</f>
        <v>-342.29621549522682</v>
      </c>
      <c r="G342" s="31">
        <f t="shared" si="109"/>
        <v>-1369.4846692967576</v>
      </c>
      <c r="H342" s="31">
        <f t="shared" si="101"/>
        <v>-168.98167600397272</v>
      </c>
      <c r="I342" s="31">
        <f t="shared" si="102"/>
        <v>-173.3145394912541</v>
      </c>
      <c r="J342" s="31"/>
      <c r="K342" s="31"/>
      <c r="L342" s="31"/>
      <c r="M342" s="28">
        <f t="shared" ref="M342:M375" si="115">M341+1</f>
        <v>322</v>
      </c>
      <c r="N342" s="31">
        <f t="shared" si="113"/>
        <v>306.27123634903609</v>
      </c>
      <c r="O342" s="31">
        <f t="shared" si="98"/>
        <v>-36048.531768052089</v>
      </c>
      <c r="P342" s="31">
        <f>IPMT($O$3/12, 1, COUNT($M342:$M$375), $O342, 0)</f>
        <v>90.121329420130223</v>
      </c>
      <c r="Q342" s="31">
        <f t="shared" si="114"/>
        <v>-396.39256576916631</v>
      </c>
      <c r="R342" s="31"/>
      <c r="S342" s="31"/>
      <c r="AC342" s="30">
        <f t="shared" si="100"/>
        <v>52048</v>
      </c>
      <c r="AD342" s="28">
        <f t="shared" si="110"/>
        <v>327</v>
      </c>
      <c r="AE342" s="31">
        <f t="shared" si="111"/>
        <v>18896.929253493028</v>
      </c>
      <c r="AF342" s="31">
        <f t="shared" si="103"/>
        <v>-40.155974663672801</v>
      </c>
      <c r="AG342" s="31">
        <f t="shared" si="104"/>
        <v>-536.54586459694326</v>
      </c>
      <c r="AH342" s="31">
        <f t="shared" si="105"/>
        <v>-40.155974663672801</v>
      </c>
      <c r="AI342" s="31">
        <f t="shared" si="106"/>
        <v>0</v>
      </c>
    </row>
    <row r="343" spans="2:35">
      <c r="B343" s="30">
        <f t="shared" si="99"/>
        <v>52079</v>
      </c>
      <c r="C343" s="28">
        <f t="shared" si="107"/>
        <v>328</v>
      </c>
      <c r="D343" s="31">
        <f t="shared" si="108"/>
        <v>1711.7808847919844</v>
      </c>
      <c r="E343" s="31">
        <f t="shared" si="112"/>
        <v>50624.87717807947</v>
      </c>
      <c r="F343" s="31">
        <f>IPMT($E$3/12, 1, COUNT($C343:$C$375), $E343, 0)</f>
        <v>-333.28044142235649</v>
      </c>
      <c r="G343" s="31">
        <f t="shared" si="109"/>
        <v>-1378.5004433696279</v>
      </c>
      <c r="H343" s="31">
        <f t="shared" si="101"/>
        <v>-164.53085082875828</v>
      </c>
      <c r="I343" s="31">
        <f t="shared" si="102"/>
        <v>-168.74959059359821</v>
      </c>
      <c r="J343" s="31"/>
      <c r="K343" s="31"/>
      <c r="L343" s="31"/>
      <c r="M343" s="28">
        <f t="shared" si="115"/>
        <v>323</v>
      </c>
      <c r="N343" s="31">
        <f t="shared" si="113"/>
        <v>306.27123634903609</v>
      </c>
      <c r="O343" s="31">
        <f t="shared" si="98"/>
        <v>-36444.924333821255</v>
      </c>
      <c r="P343" s="31">
        <f>IPMT($O$3/12, 1, COUNT($M343:$M$375), $O343, 0)</f>
        <v>91.112310834553142</v>
      </c>
      <c r="Q343" s="31">
        <f t="shared" si="114"/>
        <v>-397.38354718358926</v>
      </c>
      <c r="R343" s="31"/>
      <c r="S343" s="31"/>
      <c r="AC343" s="30">
        <f t="shared" si="100"/>
        <v>52079</v>
      </c>
      <c r="AD343" s="28">
        <f t="shared" si="110"/>
        <v>328</v>
      </c>
      <c r="AE343" s="31">
        <f t="shared" si="111"/>
        <v>18360.383388896083</v>
      </c>
      <c r="AF343" s="31">
        <f t="shared" si="103"/>
        <v>-39.015814701404302</v>
      </c>
      <c r="AG343" s="31">
        <f t="shared" si="104"/>
        <v>-537.68602455921177</v>
      </c>
      <c r="AH343" s="31">
        <f t="shared" si="105"/>
        <v>-39.015814701404302</v>
      </c>
      <c r="AI343" s="31">
        <f t="shared" si="106"/>
        <v>0</v>
      </c>
    </row>
    <row r="344" spans="2:35">
      <c r="B344" s="30">
        <f t="shared" si="99"/>
        <v>52110</v>
      </c>
      <c r="C344" s="28">
        <f t="shared" si="107"/>
        <v>329</v>
      </c>
      <c r="D344" s="31">
        <f t="shared" si="108"/>
        <v>1711.7808847919844</v>
      </c>
      <c r="E344" s="31">
        <f t="shared" si="112"/>
        <v>49246.37673470984</v>
      </c>
      <c r="F344" s="31">
        <f>IPMT($E$3/12, 1, COUNT($C344:$C$375), $E344, 0)</f>
        <v>-324.20531350350643</v>
      </c>
      <c r="G344" s="31">
        <f t="shared" si="109"/>
        <v>-1387.5755712884779</v>
      </c>
      <c r="H344" s="31">
        <f t="shared" si="101"/>
        <v>-160.05072438780698</v>
      </c>
      <c r="I344" s="31">
        <f t="shared" si="102"/>
        <v>-164.15458911569945</v>
      </c>
      <c r="J344" s="31"/>
      <c r="K344" s="31"/>
      <c r="L344" s="31"/>
      <c r="M344" s="28">
        <f t="shared" si="115"/>
        <v>324</v>
      </c>
      <c r="N344" s="31">
        <f t="shared" si="113"/>
        <v>306.27123634903609</v>
      </c>
      <c r="O344" s="31">
        <f t="shared" si="98"/>
        <v>-36842.307881004846</v>
      </c>
      <c r="P344" s="31">
        <f>IPMT($O$3/12, 1, COUNT($M344:$M$375), $O344, 0)</f>
        <v>92.10576970251212</v>
      </c>
      <c r="Q344" s="31">
        <f t="shared" si="114"/>
        <v>-398.37700605154822</v>
      </c>
      <c r="R344" s="31"/>
      <c r="S344" s="31"/>
      <c r="AC344" s="30">
        <f t="shared" si="100"/>
        <v>52110</v>
      </c>
      <c r="AD344" s="28">
        <f t="shared" si="110"/>
        <v>329</v>
      </c>
      <c r="AE344" s="31">
        <f t="shared" si="111"/>
        <v>17822.697364336873</v>
      </c>
      <c r="AF344" s="31">
        <f t="shared" si="103"/>
        <v>-37.87323189921598</v>
      </c>
      <c r="AG344" s="31">
        <f t="shared" si="104"/>
        <v>-538.82860736140015</v>
      </c>
      <c r="AH344" s="31">
        <f t="shared" si="105"/>
        <v>-37.87323189921598</v>
      </c>
      <c r="AI344" s="31">
        <f t="shared" si="106"/>
        <v>0</v>
      </c>
    </row>
    <row r="345" spans="2:35">
      <c r="B345" s="30">
        <f t="shared" si="99"/>
        <v>52140</v>
      </c>
      <c r="C345" s="28">
        <f t="shared" si="107"/>
        <v>330</v>
      </c>
      <c r="D345" s="31">
        <f t="shared" si="108"/>
        <v>1711.7808847919844</v>
      </c>
      <c r="E345" s="31">
        <f t="shared" si="112"/>
        <v>47858.801163421362</v>
      </c>
      <c r="F345" s="31">
        <f>IPMT($E$3/12, 1, COUNT($C345:$C$375), $E345, 0)</f>
        <v>-315.07044099252397</v>
      </c>
      <c r="G345" s="31">
        <f t="shared" si="109"/>
        <v>-1396.7104437994603</v>
      </c>
      <c r="H345" s="31">
        <f t="shared" si="101"/>
        <v>-155.54110378111943</v>
      </c>
      <c r="I345" s="31">
        <f t="shared" si="102"/>
        <v>-159.52933721140454</v>
      </c>
      <c r="J345" s="31"/>
      <c r="K345" s="31"/>
      <c r="L345" s="31"/>
      <c r="M345" s="28">
        <f t="shared" si="115"/>
        <v>325</v>
      </c>
      <c r="N345" s="31">
        <f t="shared" si="113"/>
        <v>306.27123634903609</v>
      </c>
      <c r="O345" s="31">
        <f t="shared" si="98"/>
        <v>-37240.684887056392</v>
      </c>
      <c r="P345" s="31">
        <f>IPMT($O$3/12, 1, COUNT($M345:$M$375), $O345, 0)</f>
        <v>93.10171221764098</v>
      </c>
      <c r="Q345" s="31">
        <f t="shared" si="114"/>
        <v>-399.37294856667705</v>
      </c>
      <c r="R345" s="31"/>
      <c r="S345" s="31"/>
      <c r="AC345" s="30">
        <f t="shared" si="100"/>
        <v>52140</v>
      </c>
      <c r="AD345" s="28">
        <f t="shared" si="110"/>
        <v>330</v>
      </c>
      <c r="AE345" s="31">
        <f t="shared" si="111"/>
        <v>17283.868756975473</v>
      </c>
      <c r="AF345" s="31">
        <f t="shared" si="103"/>
        <v>-36.728221108572995</v>
      </c>
      <c r="AG345" s="31">
        <f t="shared" si="104"/>
        <v>-539.97361815204317</v>
      </c>
      <c r="AH345" s="31">
        <f t="shared" si="105"/>
        <v>-36.728221108572995</v>
      </c>
      <c r="AI345" s="31">
        <f t="shared" si="106"/>
        <v>0</v>
      </c>
    </row>
    <row r="346" spans="2:35">
      <c r="B346" s="30">
        <f t="shared" si="99"/>
        <v>52171</v>
      </c>
      <c r="C346" s="28">
        <f t="shared" si="107"/>
        <v>331</v>
      </c>
      <c r="D346" s="31">
        <f t="shared" si="108"/>
        <v>1711.7808847919844</v>
      </c>
      <c r="E346" s="31">
        <f t="shared" si="112"/>
        <v>46462.090719621905</v>
      </c>
      <c r="F346" s="31">
        <f>IPMT($E$3/12, 1, COUNT($C346:$C$375), $E346, 0)</f>
        <v>-305.87543057084423</v>
      </c>
      <c r="G346" s="31">
        <f t="shared" si="109"/>
        <v>-1405.9054542211402</v>
      </c>
      <c r="H346" s="31">
        <f t="shared" si="101"/>
        <v>-151.00179483877119</v>
      </c>
      <c r="I346" s="31">
        <f t="shared" si="102"/>
        <v>-154.87363573207304</v>
      </c>
      <c r="J346" s="31"/>
      <c r="K346" s="31"/>
      <c r="L346" s="31"/>
      <c r="M346" s="28">
        <f t="shared" si="115"/>
        <v>326</v>
      </c>
      <c r="N346" s="31">
        <f t="shared" si="113"/>
        <v>306.27123634903609</v>
      </c>
      <c r="O346" s="31">
        <f t="shared" si="98"/>
        <v>-37640.057835623069</v>
      </c>
      <c r="P346" s="31">
        <f>IPMT($O$3/12, 1, COUNT($M346:$M$375), $O346, 0)</f>
        <v>94.100144589057678</v>
      </c>
      <c r="Q346" s="31">
        <f t="shared" si="114"/>
        <v>-400.37138093809375</v>
      </c>
      <c r="R346" s="31"/>
      <c r="S346" s="31"/>
      <c r="AC346" s="30">
        <f t="shared" si="100"/>
        <v>52171</v>
      </c>
      <c r="AD346" s="28">
        <f t="shared" si="110"/>
        <v>331</v>
      </c>
      <c r="AE346" s="31">
        <f t="shared" si="111"/>
        <v>16743.895138823431</v>
      </c>
      <c r="AF346" s="31">
        <f t="shared" si="103"/>
        <v>-35.580777169999912</v>
      </c>
      <c r="AG346" s="31">
        <f t="shared" si="104"/>
        <v>-541.12106209061619</v>
      </c>
      <c r="AH346" s="31">
        <f t="shared" si="105"/>
        <v>-35.580777169999912</v>
      </c>
      <c r="AI346" s="31">
        <f t="shared" si="106"/>
        <v>0</v>
      </c>
    </row>
    <row r="347" spans="2:35">
      <c r="B347" s="30">
        <f t="shared" si="99"/>
        <v>52201</v>
      </c>
      <c r="C347" s="28">
        <f t="shared" si="107"/>
        <v>332</v>
      </c>
      <c r="D347" s="31">
        <f t="shared" si="108"/>
        <v>1711.7808847919844</v>
      </c>
      <c r="E347" s="31">
        <f t="shared" si="112"/>
        <v>45056.185265400767</v>
      </c>
      <c r="F347" s="31">
        <f>IPMT($E$3/12, 1, COUNT($C347:$C$375), $E347, 0)</f>
        <v>-296.61988633055506</v>
      </c>
      <c r="G347" s="31">
        <f t="shared" si="109"/>
        <v>-1415.1609984614292</v>
      </c>
      <c r="H347" s="31">
        <f t="shared" si="101"/>
        <v>-146.43260211255247</v>
      </c>
      <c r="I347" s="31">
        <f t="shared" si="102"/>
        <v>-150.18728421800259</v>
      </c>
      <c r="J347" s="31"/>
      <c r="K347" s="31"/>
      <c r="L347" s="31"/>
      <c r="M347" s="28">
        <f t="shared" si="115"/>
        <v>327</v>
      </c>
      <c r="N347" s="31">
        <f t="shared" si="113"/>
        <v>306.27123634903609</v>
      </c>
      <c r="O347" s="31">
        <f t="shared" si="98"/>
        <v>-38040.429216561162</v>
      </c>
      <c r="P347" s="31">
        <f>IPMT($O$3/12, 1, COUNT($M347:$M$375), $O347, 0)</f>
        <v>95.101073041402913</v>
      </c>
      <c r="Q347" s="31">
        <f t="shared" si="114"/>
        <v>-401.372309390439</v>
      </c>
      <c r="R347" s="31"/>
      <c r="S347" s="31"/>
      <c r="AC347" s="30">
        <f t="shared" si="100"/>
        <v>52201</v>
      </c>
      <c r="AD347" s="28">
        <f t="shared" si="110"/>
        <v>332</v>
      </c>
      <c r="AE347" s="31">
        <f t="shared" si="111"/>
        <v>16202.774076732814</v>
      </c>
      <c r="AF347" s="31">
        <f t="shared" si="103"/>
        <v>-34.430894913057351</v>
      </c>
      <c r="AG347" s="31">
        <f t="shared" si="104"/>
        <v>-542.27094434755872</v>
      </c>
      <c r="AH347" s="31">
        <f t="shared" si="105"/>
        <v>-34.430894913057351</v>
      </c>
      <c r="AI347" s="31">
        <f t="shared" si="106"/>
        <v>0</v>
      </c>
    </row>
    <row r="348" spans="2:35">
      <c r="B348" s="30">
        <f t="shared" si="99"/>
        <v>52232</v>
      </c>
      <c r="C348" s="28">
        <f t="shared" si="107"/>
        <v>333</v>
      </c>
      <c r="D348" s="31">
        <f t="shared" si="108"/>
        <v>1711.7808847919844</v>
      </c>
      <c r="E348" s="31">
        <f t="shared" si="112"/>
        <v>43641.024266939341</v>
      </c>
      <c r="F348" s="31">
        <f>IPMT($E$3/12, 1, COUNT($C348:$C$375), $E348, 0)</f>
        <v>-287.30340975735066</v>
      </c>
      <c r="G348" s="31">
        <f t="shared" si="109"/>
        <v>-1424.4774750346337</v>
      </c>
      <c r="H348" s="31">
        <f t="shared" si="101"/>
        <v>-141.83332886755286</v>
      </c>
      <c r="I348" s="31">
        <f t="shared" si="102"/>
        <v>-145.4700808897978</v>
      </c>
      <c r="J348" s="31"/>
      <c r="K348" s="31"/>
      <c r="L348" s="31"/>
      <c r="M348" s="28">
        <f t="shared" si="115"/>
        <v>328</v>
      </c>
      <c r="N348" s="31">
        <f t="shared" si="113"/>
        <v>306.27123634903609</v>
      </c>
      <c r="O348" s="31">
        <f t="shared" si="98"/>
        <v>-38441.801525951603</v>
      </c>
      <c r="P348" s="31">
        <f>IPMT($O$3/12, 1, COUNT($M348:$M$375), $O348, 0)</f>
        <v>96.10450381487901</v>
      </c>
      <c r="Q348" s="31">
        <f t="shared" si="114"/>
        <v>-402.37574016391511</v>
      </c>
      <c r="R348" s="31"/>
      <c r="S348" s="31"/>
      <c r="AC348" s="30">
        <f t="shared" si="100"/>
        <v>52232</v>
      </c>
      <c r="AD348" s="28">
        <f t="shared" si="110"/>
        <v>333</v>
      </c>
      <c r="AE348" s="31">
        <f t="shared" si="111"/>
        <v>15660.503132385256</v>
      </c>
      <c r="AF348" s="31">
        <f t="shared" si="103"/>
        <v>-33.278569156318788</v>
      </c>
      <c r="AG348" s="31">
        <f t="shared" si="104"/>
        <v>-543.42327010429733</v>
      </c>
      <c r="AH348" s="31">
        <f t="shared" si="105"/>
        <v>-33.278569156318788</v>
      </c>
      <c r="AI348" s="31">
        <f t="shared" si="106"/>
        <v>0</v>
      </c>
    </row>
    <row r="349" spans="2:35">
      <c r="B349" s="30">
        <f t="shared" si="99"/>
        <v>52263</v>
      </c>
      <c r="C349" s="28">
        <f t="shared" si="107"/>
        <v>334</v>
      </c>
      <c r="D349" s="31">
        <f t="shared" si="108"/>
        <v>1711.7808847919844</v>
      </c>
      <c r="E349" s="31">
        <f t="shared" si="112"/>
        <v>42216.546791904708</v>
      </c>
      <c r="F349" s="31">
        <f>IPMT($E$3/12, 1, COUNT($C349:$C$375), $E349, 0)</f>
        <v>-277.92559971337266</v>
      </c>
      <c r="G349" s="31">
        <f t="shared" si="109"/>
        <v>-1433.8552850786118</v>
      </c>
      <c r="H349" s="31">
        <f t="shared" si="101"/>
        <v>-137.2037770736903</v>
      </c>
      <c r="I349" s="31">
        <f t="shared" si="102"/>
        <v>-140.72182263968236</v>
      </c>
      <c r="J349" s="31"/>
      <c r="K349" s="31"/>
      <c r="L349" s="31"/>
      <c r="M349" s="28">
        <f t="shared" si="115"/>
        <v>329</v>
      </c>
      <c r="N349" s="31">
        <f t="shared" si="113"/>
        <v>306.27123634903609</v>
      </c>
      <c r="O349" s="31">
        <f t="shared" si="98"/>
        <v>-38844.177266115519</v>
      </c>
      <c r="P349" s="31">
        <f>IPMT($O$3/12, 1, COUNT($M349:$M$375), $O349, 0)</f>
        <v>97.1104431652888</v>
      </c>
      <c r="Q349" s="31">
        <f t="shared" si="114"/>
        <v>-403.3816795143249</v>
      </c>
      <c r="R349" s="31"/>
      <c r="S349" s="31"/>
      <c r="AC349" s="30">
        <f t="shared" si="100"/>
        <v>52263</v>
      </c>
      <c r="AD349" s="28">
        <f t="shared" si="110"/>
        <v>334</v>
      </c>
      <c r="AE349" s="31">
        <f t="shared" si="111"/>
        <v>15117.07986228096</v>
      </c>
      <c r="AF349" s="31">
        <f t="shared" si="103"/>
        <v>-32.123794707347159</v>
      </c>
      <c r="AG349" s="31">
        <f t="shared" si="104"/>
        <v>-544.57804455326891</v>
      </c>
      <c r="AH349" s="31">
        <f t="shared" si="105"/>
        <v>-32.123794707347159</v>
      </c>
      <c r="AI349" s="31">
        <f t="shared" si="106"/>
        <v>0</v>
      </c>
    </row>
    <row r="350" spans="2:35">
      <c r="B350" s="30">
        <f t="shared" si="99"/>
        <v>52291</v>
      </c>
      <c r="C350" s="28">
        <f t="shared" si="107"/>
        <v>335</v>
      </c>
      <c r="D350" s="31">
        <f t="shared" si="108"/>
        <v>1711.7808847919844</v>
      </c>
      <c r="E350" s="31">
        <f t="shared" si="112"/>
        <v>40782.691506826093</v>
      </c>
      <c r="F350" s="31">
        <f>IPMT($E$3/12, 1, COUNT($C350:$C$375), $E350, 0)</f>
        <v>-268.48605241993846</v>
      </c>
      <c r="G350" s="31">
        <f t="shared" si="109"/>
        <v>-1443.2948323720459</v>
      </c>
      <c r="H350" s="31">
        <f t="shared" si="101"/>
        <v>-132.5437473971848</v>
      </c>
      <c r="I350" s="31">
        <f t="shared" si="102"/>
        <v>-135.94230502275366</v>
      </c>
      <c r="J350" s="31"/>
      <c r="K350" s="31"/>
      <c r="L350" s="31"/>
      <c r="M350" s="28">
        <f t="shared" si="115"/>
        <v>330</v>
      </c>
      <c r="N350" s="31">
        <f t="shared" si="113"/>
        <v>306.27123634903609</v>
      </c>
      <c r="O350" s="31">
        <f t="shared" si="98"/>
        <v>-39247.558945629848</v>
      </c>
      <c r="P350" s="31">
        <f>IPMT($O$3/12, 1, COUNT($M350:$M$375), $O350, 0)</f>
        <v>98.118897364074627</v>
      </c>
      <c r="Q350" s="31">
        <f t="shared" si="114"/>
        <v>-404.39013371311069</v>
      </c>
      <c r="R350" s="31"/>
      <c r="S350" s="31"/>
      <c r="AC350" s="30">
        <f t="shared" si="100"/>
        <v>52291</v>
      </c>
      <c r="AD350" s="28">
        <f t="shared" si="110"/>
        <v>335</v>
      </c>
      <c r="AE350" s="31">
        <f t="shared" si="111"/>
        <v>14572.501817727691</v>
      </c>
      <c r="AF350" s="31">
        <f t="shared" si="103"/>
        <v>-30.966566362671458</v>
      </c>
      <c r="AG350" s="31">
        <f t="shared" si="104"/>
        <v>-545.7352728979447</v>
      </c>
      <c r="AH350" s="31">
        <f t="shared" si="105"/>
        <v>-30.966566362671458</v>
      </c>
      <c r="AI350" s="31">
        <f t="shared" si="106"/>
        <v>0</v>
      </c>
    </row>
    <row r="351" spans="2:35">
      <c r="B351" s="30">
        <f t="shared" si="99"/>
        <v>52322</v>
      </c>
      <c r="C351" s="28">
        <f t="shared" si="107"/>
        <v>336</v>
      </c>
      <c r="D351" s="31">
        <f t="shared" si="108"/>
        <v>1711.7808847919844</v>
      </c>
      <c r="E351" s="31">
        <f t="shared" si="112"/>
        <v>39339.396674454045</v>
      </c>
      <c r="F351" s="31">
        <f>IPMT($E$3/12, 1, COUNT($C351:$C$375), $E351, 0)</f>
        <v>-258.98436144015579</v>
      </c>
      <c r="G351" s="31">
        <f t="shared" si="109"/>
        <v>-1452.7965233518285</v>
      </c>
      <c r="H351" s="31">
        <f t="shared" si="101"/>
        <v>-127.85303919197564</v>
      </c>
      <c r="I351" s="31">
        <f t="shared" si="102"/>
        <v>-131.13132224818014</v>
      </c>
      <c r="J351" s="31"/>
      <c r="K351" s="31"/>
      <c r="L351" s="31"/>
      <c r="M351" s="28">
        <f t="shared" si="115"/>
        <v>331</v>
      </c>
      <c r="N351" s="31">
        <f t="shared" si="113"/>
        <v>306.27123634903609</v>
      </c>
      <c r="O351" s="31">
        <f t="shared" si="98"/>
        <v>-39651.949079342958</v>
      </c>
      <c r="P351" s="31">
        <f>IPMT($O$3/12, 1, COUNT($M351:$M$375), $O351, 0)</f>
        <v>99.129872698357403</v>
      </c>
      <c r="Q351" s="31">
        <f t="shared" si="114"/>
        <v>-405.4011090473935</v>
      </c>
      <c r="R351" s="31"/>
      <c r="S351" s="31"/>
      <c r="AC351" s="30">
        <f t="shared" si="100"/>
        <v>52322</v>
      </c>
      <c r="AD351" s="28">
        <f t="shared" si="110"/>
        <v>336</v>
      </c>
      <c r="AE351" s="31">
        <f t="shared" si="111"/>
        <v>14026.766544829747</v>
      </c>
      <c r="AF351" s="31">
        <f t="shared" si="103"/>
        <v>-29.806878907763323</v>
      </c>
      <c r="AG351" s="31">
        <f t="shared" si="104"/>
        <v>-546.89496035285276</v>
      </c>
      <c r="AH351" s="31">
        <f t="shared" si="105"/>
        <v>-29.806878907763323</v>
      </c>
      <c r="AI351" s="31">
        <f t="shared" si="106"/>
        <v>0</v>
      </c>
    </row>
    <row r="352" spans="2:35">
      <c r="B352" s="30">
        <f t="shared" si="99"/>
        <v>52352</v>
      </c>
      <c r="C352" s="28">
        <f t="shared" si="107"/>
        <v>337</v>
      </c>
      <c r="D352" s="31">
        <f t="shared" si="108"/>
        <v>1711.7808847919844</v>
      </c>
      <c r="E352" s="31">
        <f t="shared" si="112"/>
        <v>37886.600151102219</v>
      </c>
      <c r="F352" s="31">
        <f>IPMT($E$3/12, 1, COUNT($C352:$C$375), $E352, 0)</f>
        <v>-249.42011766142295</v>
      </c>
      <c r="G352" s="31">
        <f t="shared" si="109"/>
        <v>-1462.3607671305615</v>
      </c>
      <c r="H352" s="31">
        <f t="shared" si="101"/>
        <v>-123.13145049108221</v>
      </c>
      <c r="I352" s="31">
        <f t="shared" si="102"/>
        <v>-126.28866717034074</v>
      </c>
      <c r="J352" s="31"/>
      <c r="K352" s="31"/>
      <c r="L352" s="31"/>
      <c r="M352" s="28">
        <f t="shared" si="115"/>
        <v>332</v>
      </c>
      <c r="N352" s="31">
        <f t="shared" si="113"/>
        <v>306.27123634903609</v>
      </c>
      <c r="O352" s="31">
        <f t="shared" si="98"/>
        <v>-40057.350188390352</v>
      </c>
      <c r="P352" s="31">
        <f>IPMT($O$3/12, 1, COUNT($M352:$M$375), $O352, 0)</f>
        <v>100.14337547097588</v>
      </c>
      <c r="Q352" s="31">
        <f t="shared" si="114"/>
        <v>-406.41461182001194</v>
      </c>
      <c r="R352" s="31"/>
      <c r="S352" s="31"/>
      <c r="AC352" s="30">
        <f t="shared" si="100"/>
        <v>52352</v>
      </c>
      <c r="AD352" s="28">
        <f t="shared" si="110"/>
        <v>337</v>
      </c>
      <c r="AE352" s="31">
        <f t="shared" si="111"/>
        <v>13479.871584476894</v>
      </c>
      <c r="AF352" s="31">
        <f t="shared" si="103"/>
        <v>-28.644727117013517</v>
      </c>
      <c r="AG352" s="31">
        <f t="shared" si="104"/>
        <v>-548.05711214360258</v>
      </c>
      <c r="AH352" s="31">
        <f t="shared" si="105"/>
        <v>-28.644727117013517</v>
      </c>
      <c r="AI352" s="31">
        <f t="shared" si="106"/>
        <v>0</v>
      </c>
    </row>
    <row r="353" spans="2:35">
      <c r="B353" s="30">
        <f t="shared" si="99"/>
        <v>52383</v>
      </c>
      <c r="C353" s="28">
        <f t="shared" si="107"/>
        <v>338</v>
      </c>
      <c r="D353" s="31">
        <f t="shared" si="108"/>
        <v>1711.7808847919844</v>
      </c>
      <c r="E353" s="31">
        <f t="shared" si="112"/>
        <v>36424.239383971661</v>
      </c>
      <c r="F353" s="31">
        <f>IPMT($E$3/12, 1, COUNT($C353:$C$375), $E353, 0)</f>
        <v>-239.79290927781344</v>
      </c>
      <c r="G353" s="31">
        <f t="shared" si="109"/>
        <v>-1471.987975514171</v>
      </c>
      <c r="H353" s="31">
        <f t="shared" si="101"/>
        <v>-118.3787779979079</v>
      </c>
      <c r="I353" s="31">
        <f t="shared" si="102"/>
        <v>-121.41413127990553</v>
      </c>
      <c r="J353" s="31"/>
      <c r="K353" s="31"/>
      <c r="L353" s="31"/>
      <c r="M353" s="28">
        <f t="shared" si="115"/>
        <v>333</v>
      </c>
      <c r="N353" s="31">
        <f t="shared" si="113"/>
        <v>306.27123634903609</v>
      </c>
      <c r="O353" s="31">
        <f t="shared" si="98"/>
        <v>-40463.764800210367</v>
      </c>
      <c r="P353" s="31">
        <f>IPMT($O$3/12, 1, COUNT($M353:$M$375), $O353, 0)</f>
        <v>101.15941200052592</v>
      </c>
      <c r="Q353" s="31">
        <f t="shared" si="114"/>
        <v>-407.43064834956203</v>
      </c>
      <c r="R353" s="31"/>
      <c r="S353" s="31"/>
      <c r="AC353" s="30">
        <f t="shared" si="100"/>
        <v>52383</v>
      </c>
      <c r="AD353" s="28">
        <f t="shared" si="110"/>
        <v>338</v>
      </c>
      <c r="AE353" s="31">
        <f t="shared" si="111"/>
        <v>12931.814472333292</v>
      </c>
      <c r="AF353" s="31">
        <f t="shared" si="103"/>
        <v>-27.480105753708365</v>
      </c>
      <c r="AG353" s="31">
        <f t="shared" si="104"/>
        <v>-549.22173350690775</v>
      </c>
      <c r="AH353" s="31">
        <f t="shared" si="105"/>
        <v>-27.480105753708365</v>
      </c>
      <c r="AI353" s="31">
        <f t="shared" si="106"/>
        <v>0</v>
      </c>
    </row>
    <row r="354" spans="2:35">
      <c r="B354" s="30">
        <f t="shared" si="99"/>
        <v>52413</v>
      </c>
      <c r="C354" s="28">
        <f t="shared" si="107"/>
        <v>339</v>
      </c>
      <c r="D354" s="31">
        <f t="shared" si="108"/>
        <v>1711.7808847919844</v>
      </c>
      <c r="E354" s="31">
        <f t="shared" si="112"/>
        <v>34952.251408457487</v>
      </c>
      <c r="F354" s="31">
        <f>IPMT($E$3/12, 1, COUNT($C354:$C$375), $E354, 0)</f>
        <v>-230.10232177234514</v>
      </c>
      <c r="G354" s="31">
        <f t="shared" si="109"/>
        <v>-1481.6785630196391</v>
      </c>
      <c r="H354" s="31">
        <f t="shared" si="101"/>
        <v>-113.59481707748684</v>
      </c>
      <c r="I354" s="31">
        <f t="shared" si="102"/>
        <v>-116.5075046948583</v>
      </c>
      <c r="J354" s="31"/>
      <c r="K354" s="31"/>
      <c r="L354" s="31"/>
      <c r="M354" s="28">
        <f t="shared" si="115"/>
        <v>334</v>
      </c>
      <c r="N354" s="31">
        <f t="shared" si="113"/>
        <v>306.27123634903609</v>
      </c>
      <c r="O354" s="31">
        <f t="shared" si="98"/>
        <v>-40871.195448559927</v>
      </c>
      <c r="P354" s="31">
        <f>IPMT($O$3/12, 1, COUNT($M354:$M$375), $O354, 0)</f>
        <v>102.17798862139982</v>
      </c>
      <c r="Q354" s="31">
        <f t="shared" si="114"/>
        <v>-408.44922497043592</v>
      </c>
      <c r="R354" s="31"/>
      <c r="S354" s="31"/>
      <c r="AC354" s="30">
        <f t="shared" si="100"/>
        <v>52413</v>
      </c>
      <c r="AD354" s="28">
        <f t="shared" si="110"/>
        <v>339</v>
      </c>
      <c r="AE354" s="31">
        <f t="shared" si="111"/>
        <v>12382.592738826384</v>
      </c>
      <c r="AF354" s="31">
        <f t="shared" si="103"/>
        <v>-26.313009570006184</v>
      </c>
      <c r="AG354" s="31">
        <f t="shared" si="104"/>
        <v>-550.3888296906099</v>
      </c>
      <c r="AH354" s="31">
        <f t="shared" si="105"/>
        <v>-26.313009570006184</v>
      </c>
      <c r="AI354" s="31">
        <f t="shared" si="106"/>
        <v>0</v>
      </c>
    </row>
    <row r="355" spans="2:35">
      <c r="B355" s="30">
        <f t="shared" si="99"/>
        <v>52444</v>
      </c>
      <c r="C355" s="28">
        <f t="shared" si="107"/>
        <v>340</v>
      </c>
      <c r="D355" s="31">
        <f t="shared" si="108"/>
        <v>1711.7808847919844</v>
      </c>
      <c r="E355" s="31">
        <f t="shared" si="112"/>
        <v>33470.572845437848</v>
      </c>
      <c r="F355" s="31">
        <f>IPMT($E$3/12, 1, COUNT($C355:$C$375), $E355, 0)</f>
        <v>-220.34793789913249</v>
      </c>
      <c r="G355" s="31">
        <f t="shared" si="109"/>
        <v>-1491.4329468928518</v>
      </c>
      <c r="H355" s="31">
        <f t="shared" si="101"/>
        <v>-108.77936174767301</v>
      </c>
      <c r="I355" s="31">
        <f t="shared" si="102"/>
        <v>-111.56857615145948</v>
      </c>
      <c r="J355" s="31"/>
      <c r="K355" s="31"/>
      <c r="L355" s="31"/>
      <c r="M355" s="28">
        <f t="shared" si="115"/>
        <v>335</v>
      </c>
      <c r="N355" s="31">
        <f t="shared" si="113"/>
        <v>306.27123634903609</v>
      </c>
      <c r="O355" s="31">
        <f t="shared" si="98"/>
        <v>-41279.644673530362</v>
      </c>
      <c r="P355" s="31">
        <f>IPMT($O$3/12, 1, COUNT($M355:$M$375), $O355, 0)</f>
        <v>103.1991116838259</v>
      </c>
      <c r="Q355" s="31">
        <f t="shared" si="114"/>
        <v>-409.47034803286198</v>
      </c>
      <c r="R355" s="31"/>
      <c r="S355" s="31"/>
      <c r="AC355" s="30">
        <f t="shared" si="100"/>
        <v>52444</v>
      </c>
      <c r="AD355" s="28">
        <f t="shared" si="110"/>
        <v>340</v>
      </c>
      <c r="AE355" s="31">
        <f t="shared" si="111"/>
        <v>11832.203909135775</v>
      </c>
      <c r="AF355" s="31">
        <f t="shared" si="103"/>
        <v>-25.143433306913639</v>
      </c>
      <c r="AG355" s="31">
        <f t="shared" si="104"/>
        <v>-551.5584059537025</v>
      </c>
      <c r="AH355" s="31">
        <f t="shared" si="105"/>
        <v>-25.143433306913639</v>
      </c>
      <c r="AI355" s="31">
        <f t="shared" si="106"/>
        <v>0</v>
      </c>
    </row>
    <row r="356" spans="2:35">
      <c r="B356" s="30">
        <f t="shared" si="99"/>
        <v>52475</v>
      </c>
      <c r="C356" s="28">
        <f t="shared" si="107"/>
        <v>341</v>
      </c>
      <c r="D356" s="31">
        <f t="shared" si="108"/>
        <v>1711.7808847919844</v>
      </c>
      <c r="E356" s="31">
        <f t="shared" si="112"/>
        <v>31979.139898544996</v>
      </c>
      <c r="F356" s="31">
        <f>IPMT($E$3/12, 1, COUNT($C356:$C$375), $E356, 0)</f>
        <v>-210.52933766542122</v>
      </c>
      <c r="G356" s="31">
        <f t="shared" si="109"/>
        <v>-1501.2515471265631</v>
      </c>
      <c r="H356" s="31">
        <f t="shared" si="101"/>
        <v>-103.93220467027123</v>
      </c>
      <c r="I356" s="31">
        <f t="shared" si="102"/>
        <v>-106.59713299514999</v>
      </c>
      <c r="J356" s="31"/>
      <c r="K356" s="31"/>
      <c r="L356" s="31"/>
      <c r="M356" s="28">
        <f t="shared" si="115"/>
        <v>336</v>
      </c>
      <c r="N356" s="31">
        <f t="shared" si="113"/>
        <v>306.27123634903609</v>
      </c>
      <c r="O356" s="31">
        <f t="shared" si="98"/>
        <v>-41689.115021563222</v>
      </c>
      <c r="P356" s="31">
        <f>IPMT($O$3/12, 1, COUNT($M356:$M$375), $O356, 0)</f>
        <v>104.22278755390806</v>
      </c>
      <c r="Q356" s="31">
        <f t="shared" si="114"/>
        <v>-410.49402390294415</v>
      </c>
      <c r="R356" s="31"/>
      <c r="S356" s="31"/>
      <c r="AC356" s="30">
        <f t="shared" si="100"/>
        <v>52475</v>
      </c>
      <c r="AD356" s="28">
        <f t="shared" si="110"/>
        <v>341</v>
      </c>
      <c r="AE356" s="31">
        <f t="shared" si="111"/>
        <v>11280.645503182071</v>
      </c>
      <c r="AF356" s="31">
        <f t="shared" si="103"/>
        <v>-23.971371694262015</v>
      </c>
      <c r="AG356" s="31">
        <f t="shared" si="104"/>
        <v>-552.73046756635415</v>
      </c>
      <c r="AH356" s="31">
        <f t="shared" si="105"/>
        <v>-23.971371694262015</v>
      </c>
      <c r="AI356" s="31">
        <f t="shared" si="106"/>
        <v>0</v>
      </c>
    </row>
    <row r="357" spans="2:35">
      <c r="B357" s="30">
        <f t="shared" si="99"/>
        <v>52505</v>
      </c>
      <c r="C357" s="28">
        <f t="shared" si="107"/>
        <v>342</v>
      </c>
      <c r="D357" s="31">
        <f t="shared" si="108"/>
        <v>1711.7808847919844</v>
      </c>
      <c r="E357" s="31">
        <f t="shared" si="112"/>
        <v>30477.888351418434</v>
      </c>
      <c r="F357" s="31">
        <f>IPMT($E$3/12, 1, COUNT($C357:$C$375), $E357, 0)</f>
        <v>-200.64609831350469</v>
      </c>
      <c r="G357" s="31">
        <f t="shared" si="109"/>
        <v>-1511.1347864784798</v>
      </c>
      <c r="H357" s="31">
        <f t="shared" si="101"/>
        <v>-99.053137142109918</v>
      </c>
      <c r="I357" s="31">
        <f t="shared" si="102"/>
        <v>-101.59296117139478</v>
      </c>
      <c r="J357" s="31"/>
      <c r="K357" s="31"/>
      <c r="L357" s="31"/>
      <c r="M357" s="28">
        <f t="shared" si="115"/>
        <v>337</v>
      </c>
      <c r="N357" s="31">
        <f t="shared" si="113"/>
        <v>306.27123634903609</v>
      </c>
      <c r="O357" s="31">
        <f t="shared" si="98"/>
        <v>-42099.609045466168</v>
      </c>
      <c r="P357" s="31">
        <f>IPMT($O$3/12, 1, COUNT($M357:$M$375), $O357, 0)</f>
        <v>105.24902261366542</v>
      </c>
      <c r="Q357" s="31">
        <f t="shared" si="114"/>
        <v>-411.52025896270152</v>
      </c>
      <c r="R357" s="31"/>
      <c r="S357" s="31"/>
      <c r="AC357" s="30">
        <f t="shared" si="100"/>
        <v>52505</v>
      </c>
      <c r="AD357" s="28">
        <f t="shared" si="110"/>
        <v>342</v>
      </c>
      <c r="AE357" s="31">
        <f t="shared" si="111"/>
        <v>10727.915035615717</v>
      </c>
      <c r="AF357" s="31">
        <f t="shared" si="103"/>
        <v>-22.796819450683518</v>
      </c>
      <c r="AG357" s="31">
        <f t="shared" si="104"/>
        <v>-553.90501980993258</v>
      </c>
      <c r="AH357" s="31">
        <f t="shared" si="105"/>
        <v>-22.796819450683518</v>
      </c>
      <c r="AI357" s="31">
        <f t="shared" si="106"/>
        <v>0</v>
      </c>
    </row>
    <row r="358" spans="2:35">
      <c r="B358" s="30">
        <f t="shared" si="99"/>
        <v>52536</v>
      </c>
      <c r="C358" s="28">
        <f t="shared" si="107"/>
        <v>343</v>
      </c>
      <c r="D358" s="31">
        <f t="shared" si="108"/>
        <v>1711.7808847919844</v>
      </c>
      <c r="E358" s="31">
        <f t="shared" si="112"/>
        <v>28966.753564939954</v>
      </c>
      <c r="F358" s="31">
        <f>IPMT($E$3/12, 1, COUNT($C358:$C$375), $E358, 0)</f>
        <v>-190.69779430252137</v>
      </c>
      <c r="G358" s="31">
        <f t="shared" si="109"/>
        <v>-1521.0830904894631</v>
      </c>
      <c r="H358" s="31">
        <f t="shared" si="101"/>
        <v>-94.141949086054851</v>
      </c>
      <c r="I358" s="31">
        <f t="shared" si="102"/>
        <v>-96.555845216466523</v>
      </c>
      <c r="J358" s="31"/>
      <c r="K358" s="31"/>
      <c r="L358" s="31"/>
      <c r="M358" s="28">
        <f t="shared" si="115"/>
        <v>338</v>
      </c>
      <c r="N358" s="31">
        <f t="shared" si="113"/>
        <v>306.27123634903609</v>
      </c>
      <c r="O358" s="31">
        <f t="shared" si="98"/>
        <v>-42511.129304428869</v>
      </c>
      <c r="P358" s="31">
        <f>IPMT($O$3/12, 1, COUNT($M358:$M$375), $O358, 0)</f>
        <v>106.27782326107217</v>
      </c>
      <c r="Q358" s="31">
        <f t="shared" si="114"/>
        <v>-412.54905961010826</v>
      </c>
      <c r="R358" s="31"/>
      <c r="S358" s="31"/>
      <c r="AC358" s="30">
        <f t="shared" si="100"/>
        <v>52536</v>
      </c>
      <c r="AD358" s="28">
        <f t="shared" si="110"/>
        <v>343</v>
      </c>
      <c r="AE358" s="31">
        <f t="shared" si="111"/>
        <v>10174.010015805785</v>
      </c>
      <c r="AF358" s="31">
        <f t="shared" si="103"/>
        <v>-21.619771283587411</v>
      </c>
      <c r="AG358" s="31">
        <f t="shared" si="104"/>
        <v>-555.08206797702871</v>
      </c>
      <c r="AH358" s="31">
        <f t="shared" si="105"/>
        <v>-21.619771283587411</v>
      </c>
      <c r="AI358" s="31">
        <f t="shared" si="106"/>
        <v>0</v>
      </c>
    </row>
    <row r="359" spans="2:35">
      <c r="B359" s="30">
        <f t="shared" si="99"/>
        <v>52566</v>
      </c>
      <c r="C359" s="28">
        <f t="shared" si="107"/>
        <v>344</v>
      </c>
      <c r="D359" s="31">
        <f t="shared" si="108"/>
        <v>1711.7808847919844</v>
      </c>
      <c r="E359" s="31">
        <f t="shared" si="112"/>
        <v>27445.67047445049</v>
      </c>
      <c r="F359" s="31">
        <f>IPMT($E$3/12, 1, COUNT($C359:$C$375), $E359, 0)</f>
        <v>-180.6839972901324</v>
      </c>
      <c r="G359" s="31">
        <f t="shared" si="109"/>
        <v>-1531.0968875018521</v>
      </c>
      <c r="H359" s="31">
        <f t="shared" si="101"/>
        <v>-89.19842904196409</v>
      </c>
      <c r="I359" s="31">
        <f t="shared" si="102"/>
        <v>-91.485568248168306</v>
      </c>
      <c r="J359" s="31"/>
      <c r="K359" s="31"/>
      <c r="L359" s="31"/>
      <c r="M359" s="28">
        <f t="shared" si="115"/>
        <v>339</v>
      </c>
      <c r="N359" s="31">
        <f t="shared" si="113"/>
        <v>306.27123634903609</v>
      </c>
      <c r="O359" s="31">
        <f t="shared" si="98"/>
        <v>-42923.678364038977</v>
      </c>
      <c r="P359" s="31">
        <f>IPMT($O$3/12, 1, COUNT($M359:$M$375), $O359, 0)</f>
        <v>107.30919591009744</v>
      </c>
      <c r="Q359" s="31">
        <f t="shared" si="114"/>
        <v>-413.58043225913354</v>
      </c>
      <c r="R359" s="31"/>
      <c r="S359" s="31"/>
      <c r="AC359" s="30">
        <f t="shared" si="100"/>
        <v>52566</v>
      </c>
      <c r="AD359" s="28">
        <f t="shared" si="110"/>
        <v>344</v>
      </c>
      <c r="AE359" s="31">
        <f t="shared" si="111"/>
        <v>9618.9279478287554</v>
      </c>
      <c r="AF359" s="31">
        <f t="shared" si="103"/>
        <v>-20.440221889136222</v>
      </c>
      <c r="AG359" s="31">
        <f t="shared" si="104"/>
        <v>-556.26161737147993</v>
      </c>
      <c r="AH359" s="31">
        <f t="shared" si="105"/>
        <v>-20.440221889136222</v>
      </c>
      <c r="AI359" s="31">
        <f t="shared" si="106"/>
        <v>0</v>
      </c>
    </row>
    <row r="360" spans="2:35">
      <c r="B360" s="30">
        <f t="shared" si="99"/>
        <v>52597</v>
      </c>
      <c r="C360" s="28">
        <f t="shared" si="107"/>
        <v>345</v>
      </c>
      <c r="D360" s="31">
        <f t="shared" si="108"/>
        <v>1711.7808847919844</v>
      </c>
      <c r="E360" s="31">
        <f t="shared" si="112"/>
        <v>25914.573586948638</v>
      </c>
      <c r="F360" s="31">
        <f>IPMT($E$3/12, 1, COUNT($C360:$C$375), $E360, 0)</f>
        <v>-170.60427611407854</v>
      </c>
      <c r="G360" s="31">
        <f t="shared" si="109"/>
        <v>-1541.1766086779057</v>
      </c>
      <c r="H360" s="31">
        <f t="shared" si="101"/>
        <v>-84.222364157583073</v>
      </c>
      <c r="I360" s="31">
        <f t="shared" si="102"/>
        <v>-86.381911956495472</v>
      </c>
      <c r="J360" s="31"/>
      <c r="K360" s="31"/>
      <c r="L360" s="31"/>
      <c r="M360" s="28">
        <f t="shared" si="115"/>
        <v>340</v>
      </c>
      <c r="N360" s="31">
        <f t="shared" si="113"/>
        <v>306.27123634903609</v>
      </c>
      <c r="O360" s="31">
        <f t="shared" si="98"/>
        <v>-43337.258796298112</v>
      </c>
      <c r="P360" s="31">
        <f>IPMT($O$3/12, 1, COUNT($M360:$M$375), $O360, 0)</f>
        <v>108.34314699074528</v>
      </c>
      <c r="Q360" s="31">
        <f t="shared" si="114"/>
        <v>-414.6143833397814</v>
      </c>
      <c r="R360" s="31"/>
      <c r="S360" s="31"/>
      <c r="AC360" s="30">
        <f t="shared" si="100"/>
        <v>52597</v>
      </c>
      <c r="AD360" s="28">
        <f t="shared" si="110"/>
        <v>345</v>
      </c>
      <c r="AE360" s="31">
        <f t="shared" si="111"/>
        <v>9062.6663304572758</v>
      </c>
      <c r="AF360" s="31">
        <f t="shared" si="103"/>
        <v>-19.258165952221834</v>
      </c>
      <c r="AG360" s="31">
        <f t="shared" si="104"/>
        <v>-557.4436733083943</v>
      </c>
      <c r="AH360" s="31">
        <f t="shared" si="105"/>
        <v>-19.258165952221834</v>
      </c>
      <c r="AI360" s="31">
        <f t="shared" si="106"/>
        <v>0</v>
      </c>
    </row>
    <row r="361" spans="2:35">
      <c r="B361" s="30">
        <f t="shared" si="99"/>
        <v>52628</v>
      </c>
      <c r="C361" s="28">
        <f t="shared" si="107"/>
        <v>346</v>
      </c>
      <c r="D361" s="31">
        <f t="shared" si="108"/>
        <v>1711.7808847919844</v>
      </c>
      <c r="E361" s="31">
        <f t="shared" si="112"/>
        <v>24373.396978270732</v>
      </c>
      <c r="F361" s="31">
        <f>IPMT($E$3/12, 1, COUNT($C361:$C$375), $E361, 0)</f>
        <v>-160.45819677361564</v>
      </c>
      <c r="G361" s="31">
        <f t="shared" si="109"/>
        <v>-1551.3226880183688</v>
      </c>
      <c r="H361" s="31">
        <f t="shared" si="101"/>
        <v>-79.213540179379876</v>
      </c>
      <c r="I361" s="31">
        <f t="shared" si="102"/>
        <v>-81.244656594235764</v>
      </c>
      <c r="J361" s="31"/>
      <c r="K361" s="31"/>
      <c r="L361" s="31"/>
      <c r="M361" s="28">
        <f t="shared" si="115"/>
        <v>341</v>
      </c>
      <c r="N361" s="31">
        <f t="shared" si="113"/>
        <v>306.27123634903609</v>
      </c>
      <c r="O361" s="31">
        <f t="shared" si="98"/>
        <v>-43751.873179637892</v>
      </c>
      <c r="P361" s="31">
        <f>IPMT($O$3/12, 1, COUNT($M361:$M$375), $O361, 0)</f>
        <v>109.37968294909473</v>
      </c>
      <c r="Q361" s="31">
        <f t="shared" si="114"/>
        <v>-415.65091929813082</v>
      </c>
      <c r="R361" s="31"/>
      <c r="S361" s="31"/>
      <c r="AC361" s="30">
        <f t="shared" si="100"/>
        <v>52628</v>
      </c>
      <c r="AD361" s="28">
        <f t="shared" si="110"/>
        <v>346</v>
      </c>
      <c r="AE361" s="31">
        <f t="shared" si="111"/>
        <v>8505.2226571488809</v>
      </c>
      <c r="AF361" s="31">
        <f t="shared" si="103"/>
        <v>-18.073598146441494</v>
      </c>
      <c r="AG361" s="31">
        <f t="shared" si="104"/>
        <v>-558.62824111417467</v>
      </c>
      <c r="AH361" s="31">
        <f t="shared" si="105"/>
        <v>-18.073598146441494</v>
      </c>
      <c r="AI361" s="31">
        <f t="shared" si="106"/>
        <v>0</v>
      </c>
    </row>
    <row r="362" spans="2:35">
      <c r="B362" s="30">
        <f t="shared" si="99"/>
        <v>52657</v>
      </c>
      <c r="C362" s="28">
        <f t="shared" si="107"/>
        <v>347</v>
      </c>
      <c r="D362" s="31">
        <f t="shared" si="108"/>
        <v>1711.7808847919844</v>
      </c>
      <c r="E362" s="31">
        <f t="shared" si="112"/>
        <v>22822.074290252363</v>
      </c>
      <c r="F362" s="31">
        <f>IPMT($E$3/12, 1, COUNT($C362:$C$375), $E362, 0)</f>
        <v>-150.24532241082807</v>
      </c>
      <c r="G362" s="31">
        <f t="shared" si="109"/>
        <v>-1561.5355623811563</v>
      </c>
      <c r="H362" s="31">
        <f t="shared" si="101"/>
        <v>-74.171741443320187</v>
      </c>
      <c r="I362" s="31">
        <f t="shared" si="102"/>
        <v>-76.07358096750788</v>
      </c>
      <c r="J362" s="31"/>
      <c r="K362" s="31"/>
      <c r="L362" s="31"/>
      <c r="M362" s="28">
        <f t="shared" si="115"/>
        <v>342</v>
      </c>
      <c r="N362" s="31">
        <f t="shared" si="113"/>
        <v>306.27123634903609</v>
      </c>
      <c r="O362" s="31">
        <f t="shared" si="98"/>
        <v>-44167.524098936025</v>
      </c>
      <c r="P362" s="31">
        <f>IPMT($O$3/12, 1, COUNT($M362:$M$375), $O362, 0)</f>
        <v>110.41881024734006</v>
      </c>
      <c r="Q362" s="31">
        <f t="shared" si="114"/>
        <v>-416.69004659637613</v>
      </c>
      <c r="R362" s="31"/>
      <c r="S362" s="31"/>
      <c r="AC362" s="30">
        <f t="shared" si="100"/>
        <v>52657</v>
      </c>
      <c r="AD362" s="28">
        <f t="shared" si="110"/>
        <v>347</v>
      </c>
      <c r="AE362" s="31">
        <f t="shared" si="111"/>
        <v>7946.5944160347062</v>
      </c>
      <c r="AF362" s="31">
        <f t="shared" si="103"/>
        <v>-16.886513134073869</v>
      </c>
      <c r="AG362" s="31">
        <f t="shared" si="104"/>
        <v>-559.81532612654223</v>
      </c>
      <c r="AH362" s="31">
        <f t="shared" si="105"/>
        <v>-16.886513134073869</v>
      </c>
      <c r="AI362" s="31">
        <f t="shared" si="106"/>
        <v>0</v>
      </c>
    </row>
    <row r="363" spans="2:35">
      <c r="B363" s="30">
        <f t="shared" si="99"/>
        <v>52688</v>
      </c>
      <c r="C363" s="28">
        <f t="shared" si="107"/>
        <v>348</v>
      </c>
      <c r="D363" s="31">
        <f t="shared" si="108"/>
        <v>1711.7808847919844</v>
      </c>
      <c r="E363" s="31">
        <f t="shared" si="112"/>
        <v>21260.538727871208</v>
      </c>
      <c r="F363" s="31">
        <f>IPMT($E$3/12, 1, COUNT($C363:$C$375), $E363, 0)</f>
        <v>-139.9652132918188</v>
      </c>
      <c r="G363" s="31">
        <f t="shared" si="109"/>
        <v>-1571.8156715001655</v>
      </c>
      <c r="H363" s="31">
        <f t="shared" si="101"/>
        <v>-69.096750865581441</v>
      </c>
      <c r="I363" s="31">
        <f t="shared" si="102"/>
        <v>-70.868462426237357</v>
      </c>
      <c r="J363" s="31"/>
      <c r="K363" s="31"/>
      <c r="L363" s="31"/>
      <c r="M363" s="28">
        <f t="shared" si="115"/>
        <v>343</v>
      </c>
      <c r="N363" s="31">
        <f t="shared" si="113"/>
        <v>306.27123634903609</v>
      </c>
      <c r="O363" s="31">
        <f t="shared" si="98"/>
        <v>-44584.214145532402</v>
      </c>
      <c r="P363" s="31">
        <f>IPMT($O$3/12, 1, COUNT($M363:$M$375), $O363, 0)</f>
        <v>111.46053536383101</v>
      </c>
      <c r="Q363" s="31">
        <f t="shared" si="114"/>
        <v>-417.7317717128671</v>
      </c>
      <c r="R363" s="31"/>
      <c r="S363" s="31"/>
      <c r="AC363" s="30">
        <f t="shared" si="100"/>
        <v>52688</v>
      </c>
      <c r="AD363" s="28">
        <f t="shared" si="110"/>
        <v>348</v>
      </c>
      <c r="AE363" s="31">
        <f t="shared" si="111"/>
        <v>7386.7790899081638</v>
      </c>
      <c r="AF363" s="31">
        <f t="shared" si="103"/>
        <v>-15.696905566054967</v>
      </c>
      <c r="AG363" s="31">
        <f t="shared" si="104"/>
        <v>-561.00493369456115</v>
      </c>
      <c r="AH363" s="31">
        <f t="shared" si="105"/>
        <v>-15.696905566054967</v>
      </c>
      <c r="AI363" s="31">
        <f t="shared" si="106"/>
        <v>0</v>
      </c>
    </row>
    <row r="364" spans="2:35">
      <c r="B364" s="30">
        <f t="shared" si="99"/>
        <v>52718</v>
      </c>
      <c r="C364" s="28">
        <f t="shared" si="107"/>
        <v>349</v>
      </c>
      <c r="D364" s="31">
        <f t="shared" si="108"/>
        <v>1711.7808847919844</v>
      </c>
      <c r="E364" s="31">
        <f t="shared" si="112"/>
        <v>19688.723056371044</v>
      </c>
      <c r="F364" s="31">
        <f>IPMT($E$3/12, 1, COUNT($C364:$C$375), $E364, 0)</f>
        <v>-129.61742678777603</v>
      </c>
      <c r="G364" s="31">
        <f t="shared" si="109"/>
        <v>-1582.1634580042082</v>
      </c>
      <c r="H364" s="31">
        <f t="shared" si="101"/>
        <v>-63.988349933205889</v>
      </c>
      <c r="I364" s="31">
        <f t="shared" si="102"/>
        <v>-65.629076854570144</v>
      </c>
      <c r="J364" s="31"/>
      <c r="K364" s="31"/>
      <c r="L364" s="31"/>
      <c r="M364" s="28">
        <f t="shared" si="115"/>
        <v>344</v>
      </c>
      <c r="N364" s="31">
        <f t="shared" si="113"/>
        <v>306.27123634903609</v>
      </c>
      <c r="O364" s="31">
        <f t="shared" si="98"/>
        <v>-45001.94591724527</v>
      </c>
      <c r="P364" s="31">
        <f>IPMT($O$3/12, 1, COUNT($M364:$M$375), $O364, 0)</f>
        <v>112.50486479311317</v>
      </c>
      <c r="Q364" s="31">
        <f t="shared" si="114"/>
        <v>-418.77610114214929</v>
      </c>
      <c r="R364" s="31"/>
      <c r="S364" s="31"/>
      <c r="AC364" s="30">
        <f t="shared" si="100"/>
        <v>52718</v>
      </c>
      <c r="AD364" s="28">
        <f t="shared" si="110"/>
        <v>349</v>
      </c>
      <c r="AE364" s="31">
        <f t="shared" si="111"/>
        <v>6825.7741562136025</v>
      </c>
      <c r="AF364" s="31">
        <f t="shared" si="103"/>
        <v>-14.504770081954026</v>
      </c>
      <c r="AG364" s="31">
        <f t="shared" si="104"/>
        <v>-562.1970691786621</v>
      </c>
      <c r="AH364" s="31">
        <f t="shared" si="105"/>
        <v>-14.504770081954028</v>
      </c>
      <c r="AI364" s="31">
        <f t="shared" si="106"/>
        <v>0</v>
      </c>
    </row>
    <row r="365" spans="2:35">
      <c r="B365" s="30">
        <f t="shared" si="99"/>
        <v>52749</v>
      </c>
      <c r="C365" s="28">
        <f t="shared" si="107"/>
        <v>350</v>
      </c>
      <c r="D365" s="31">
        <f t="shared" si="108"/>
        <v>1711.7808847919844</v>
      </c>
      <c r="E365" s="31">
        <f t="shared" si="112"/>
        <v>18106.559598366835</v>
      </c>
      <c r="F365" s="31">
        <f>IPMT($E$3/12, 1, COUNT($C365:$C$375), $E365, 0)</f>
        <v>-119.201517355915</v>
      </c>
      <c r="G365" s="31">
        <f t="shared" si="109"/>
        <v>-1592.5793674360693</v>
      </c>
      <c r="H365" s="31">
        <f t="shared" si="101"/>
        <v>-58.846318694692215</v>
      </c>
      <c r="I365" s="31">
        <f t="shared" si="102"/>
        <v>-60.355198661222786</v>
      </c>
      <c r="J365" s="31"/>
      <c r="K365" s="31"/>
      <c r="L365" s="31"/>
      <c r="M365" s="28">
        <f t="shared" si="115"/>
        <v>345</v>
      </c>
      <c r="N365" s="31">
        <f t="shared" si="113"/>
        <v>306.27123634903609</v>
      </c>
      <c r="O365" s="31">
        <f t="shared" si="98"/>
        <v>-45420.722018387416</v>
      </c>
      <c r="P365" s="31">
        <f>IPMT($O$3/12, 1, COUNT($M365:$M$375), $O365, 0)</f>
        <v>113.55180504596854</v>
      </c>
      <c r="Q365" s="31">
        <f t="shared" si="114"/>
        <v>-419.82304139500462</v>
      </c>
      <c r="R365" s="31"/>
      <c r="S365" s="31"/>
      <c r="AC365" s="30">
        <f t="shared" si="100"/>
        <v>52749</v>
      </c>
      <c r="AD365" s="28">
        <f t="shared" si="110"/>
        <v>350</v>
      </c>
      <c r="AE365" s="31">
        <f t="shared" si="111"/>
        <v>6263.5770870349406</v>
      </c>
      <c r="AF365" s="31">
        <f t="shared" si="103"/>
        <v>-13.310101309949371</v>
      </c>
      <c r="AG365" s="31">
        <f t="shared" si="104"/>
        <v>-563.39173795066677</v>
      </c>
      <c r="AH365" s="31">
        <f t="shared" si="105"/>
        <v>-13.310101309949371</v>
      </c>
      <c r="AI365" s="31">
        <f t="shared" si="106"/>
        <v>0</v>
      </c>
    </row>
    <row r="366" spans="2:35">
      <c r="B366" s="30">
        <f t="shared" si="99"/>
        <v>52779</v>
      </c>
      <c r="C366" s="28">
        <f t="shared" si="107"/>
        <v>351</v>
      </c>
      <c r="D366" s="31">
        <f t="shared" si="108"/>
        <v>1711.7808847919844</v>
      </c>
      <c r="E366" s="31">
        <f t="shared" si="112"/>
        <v>16513.980230930767</v>
      </c>
      <c r="F366" s="31">
        <f>IPMT($E$3/12, 1, COUNT($C366:$C$375), $E366, 0)</f>
        <v>-108.71703652029422</v>
      </c>
      <c r="G366" s="31">
        <f t="shared" si="109"/>
        <v>-1603.0638482716902</v>
      </c>
      <c r="H366" s="31">
        <f t="shared" si="101"/>
        <v>-53.670435750524994</v>
      </c>
      <c r="I366" s="31">
        <f t="shared" si="102"/>
        <v>-55.046600769769221</v>
      </c>
      <c r="J366" s="31"/>
      <c r="K366" s="31"/>
      <c r="L366" s="31"/>
      <c r="M366" s="28">
        <f t="shared" si="115"/>
        <v>346</v>
      </c>
      <c r="N366" s="31">
        <f t="shared" si="113"/>
        <v>306.27123634903609</v>
      </c>
      <c r="O366" s="31">
        <f t="shared" si="98"/>
        <v>-45840.545059782424</v>
      </c>
      <c r="P366" s="31">
        <f>IPMT($O$3/12, 1, COUNT($M366:$M$375), $O366, 0)</f>
        <v>114.60136264945606</v>
      </c>
      <c r="Q366" s="31">
        <f t="shared" si="114"/>
        <v>-420.87259899849215</v>
      </c>
      <c r="R366" s="31"/>
      <c r="S366" s="31"/>
      <c r="AC366" s="30">
        <f t="shared" si="100"/>
        <v>52779</v>
      </c>
      <c r="AD366" s="28">
        <f t="shared" si="110"/>
        <v>351</v>
      </c>
      <c r="AE366" s="31">
        <f t="shared" si="111"/>
        <v>5700.1853490842741</v>
      </c>
      <c r="AF366" s="31">
        <f t="shared" si="103"/>
        <v>-12.112893866804205</v>
      </c>
      <c r="AG366" s="31">
        <f t="shared" si="104"/>
        <v>-564.58894539381185</v>
      </c>
      <c r="AH366" s="31">
        <f t="shared" si="105"/>
        <v>-12.112893866804205</v>
      </c>
      <c r="AI366" s="31">
        <f t="shared" si="106"/>
        <v>0</v>
      </c>
    </row>
    <row r="367" spans="2:35">
      <c r="B367" s="30">
        <f t="shared" si="99"/>
        <v>52810</v>
      </c>
      <c r="C367" s="28">
        <f t="shared" si="107"/>
        <v>352</v>
      </c>
      <c r="D367" s="31">
        <f t="shared" si="108"/>
        <v>1711.7808847919844</v>
      </c>
      <c r="E367" s="31">
        <f t="shared" si="112"/>
        <v>14910.916382659077</v>
      </c>
      <c r="F367" s="31">
        <f>IPMT($E$3/12, 1, COUNT($C367:$C$375), $E367, 0)</f>
        <v>-98.163532852505597</v>
      </c>
      <c r="G367" s="31">
        <f t="shared" si="109"/>
        <v>-1613.6173519394788</v>
      </c>
      <c r="H367" s="31">
        <f t="shared" si="101"/>
        <v>-48.460478243642001</v>
      </c>
      <c r="I367" s="31">
        <f t="shared" si="102"/>
        <v>-49.703054608863596</v>
      </c>
      <c r="J367" s="31"/>
      <c r="K367" s="31"/>
      <c r="L367" s="31"/>
      <c r="M367" s="28">
        <f t="shared" si="115"/>
        <v>347</v>
      </c>
      <c r="N367" s="31">
        <f t="shared" si="113"/>
        <v>306.27123634903609</v>
      </c>
      <c r="O367" s="31">
        <f t="shared" si="98"/>
        <v>-46261.417658780912</v>
      </c>
      <c r="P367" s="31">
        <f>IPMT($O$3/12, 1, COUNT($M367:$M$375), $O367, 0)</f>
        <v>115.65354414695229</v>
      </c>
      <c r="Q367" s="31">
        <f t="shared" si="114"/>
        <v>-421.92478049598839</v>
      </c>
      <c r="R367" s="31"/>
      <c r="S367" s="31"/>
      <c r="AC367" s="30">
        <f t="shared" si="100"/>
        <v>52810</v>
      </c>
      <c r="AD367" s="28">
        <f t="shared" si="110"/>
        <v>352</v>
      </c>
      <c r="AE367" s="31">
        <f t="shared" si="111"/>
        <v>5135.5964036904625</v>
      </c>
      <c r="AF367" s="31">
        <f t="shared" si="103"/>
        <v>-10.913142357842352</v>
      </c>
      <c r="AG367" s="31">
        <f t="shared" si="104"/>
        <v>-565.78869690277372</v>
      </c>
      <c r="AH367" s="31">
        <f t="shared" si="105"/>
        <v>-10.913142357842352</v>
      </c>
      <c r="AI367" s="31">
        <f t="shared" si="106"/>
        <v>0</v>
      </c>
    </row>
    <row r="368" spans="2:35">
      <c r="B368" s="30">
        <f t="shared" si="99"/>
        <v>52841</v>
      </c>
      <c r="C368" s="28">
        <f t="shared" si="107"/>
        <v>353</v>
      </c>
      <c r="D368" s="31">
        <f t="shared" si="108"/>
        <v>1711.7808847919844</v>
      </c>
      <c r="E368" s="31">
        <f t="shared" si="112"/>
        <v>13297.299030719598</v>
      </c>
      <c r="F368" s="31">
        <f>IPMT($E$3/12, 1, COUNT($C368:$C$375), $E368, 0)</f>
        <v>-87.540551952237351</v>
      </c>
      <c r="G368" s="31">
        <f t="shared" si="109"/>
        <v>-1624.240332839747</v>
      </c>
      <c r="H368" s="31">
        <f t="shared" si="101"/>
        <v>-43.216221849838696</v>
      </c>
      <c r="I368" s="31">
        <f t="shared" si="102"/>
        <v>-44.324330102398655</v>
      </c>
      <c r="J368" s="31"/>
      <c r="K368" s="31"/>
      <c r="L368" s="31"/>
      <c r="M368" s="28">
        <f t="shared" si="115"/>
        <v>348</v>
      </c>
      <c r="N368" s="31">
        <f t="shared" si="113"/>
        <v>306.27123634903609</v>
      </c>
      <c r="O368" s="31">
        <f t="shared" si="98"/>
        <v>-46683.342439276901</v>
      </c>
      <c r="P368" s="31">
        <f>IPMT($O$3/12, 1, COUNT($M368:$M$375), $O368, 0)</f>
        <v>116.70835609819225</v>
      </c>
      <c r="Q368" s="31">
        <f t="shared" si="114"/>
        <v>-422.97959244722836</v>
      </c>
      <c r="R368" s="31"/>
      <c r="S368" s="31"/>
      <c r="AC368" s="30">
        <f t="shared" si="100"/>
        <v>52841</v>
      </c>
      <c r="AD368" s="28">
        <f t="shared" si="110"/>
        <v>353</v>
      </c>
      <c r="AE368" s="31">
        <f t="shared" si="111"/>
        <v>4569.8077067876884</v>
      </c>
      <c r="AF368" s="31">
        <f t="shared" si="103"/>
        <v>-9.710841376923959</v>
      </c>
      <c r="AG368" s="31">
        <f t="shared" si="104"/>
        <v>-566.9909978836921</v>
      </c>
      <c r="AH368" s="31">
        <f t="shared" si="105"/>
        <v>-9.710841376923959</v>
      </c>
      <c r="AI368" s="31">
        <f t="shared" si="106"/>
        <v>0</v>
      </c>
    </row>
    <row r="369" spans="2:35">
      <c r="B369" s="30">
        <f t="shared" si="99"/>
        <v>52871</v>
      </c>
      <c r="C369" s="28">
        <f t="shared" si="107"/>
        <v>354</v>
      </c>
      <c r="D369" s="31">
        <f t="shared" si="108"/>
        <v>1711.7808847919844</v>
      </c>
      <c r="E369" s="31">
        <f t="shared" si="112"/>
        <v>11673.058697879851</v>
      </c>
      <c r="F369" s="31">
        <f>IPMT($E$3/12, 1, COUNT($C369:$C$375), $E369, 0)</f>
        <v>-76.84763642770902</v>
      </c>
      <c r="G369" s="31">
        <f t="shared" si="109"/>
        <v>-1634.9332483642754</v>
      </c>
      <c r="H369" s="31">
        <f t="shared" si="101"/>
        <v>-37.937440768109518</v>
      </c>
      <c r="I369" s="31">
        <f t="shared" si="102"/>
        <v>-38.910195659599502</v>
      </c>
      <c r="J369" s="31"/>
      <c r="K369" s="31"/>
      <c r="L369" s="31"/>
      <c r="M369" s="28">
        <f t="shared" si="115"/>
        <v>349</v>
      </c>
      <c r="N369" s="31">
        <f t="shared" si="113"/>
        <v>306.27123634903609</v>
      </c>
      <c r="O369" s="31">
        <f t="shared" si="98"/>
        <v>-47106.322031724128</v>
      </c>
      <c r="P369" s="31">
        <f>IPMT($O$3/12, 1, COUNT($M369:$M$375), $O369, 0)</f>
        <v>117.76580507931033</v>
      </c>
      <c r="Q369" s="31">
        <f t="shared" si="114"/>
        <v>-424.03704142834641</v>
      </c>
      <c r="R369" s="31"/>
      <c r="S369" s="31"/>
      <c r="AC369" s="30">
        <f t="shared" si="100"/>
        <v>52871</v>
      </c>
      <c r="AD369" s="28">
        <f t="shared" si="110"/>
        <v>354</v>
      </c>
      <c r="AE369" s="31">
        <f t="shared" si="111"/>
        <v>4002.8167089039962</v>
      </c>
      <c r="AF369" s="31">
        <f t="shared" si="103"/>
        <v>-8.5059855064211121</v>
      </c>
      <c r="AG369" s="31">
        <f t="shared" si="104"/>
        <v>-568.19585375419501</v>
      </c>
      <c r="AH369" s="31">
        <f t="shared" si="105"/>
        <v>-8.5059855064211121</v>
      </c>
      <c r="AI369" s="31">
        <f t="shared" si="106"/>
        <v>0</v>
      </c>
    </row>
    <row r="370" spans="2:35">
      <c r="B370" s="30">
        <f t="shared" si="99"/>
        <v>52902</v>
      </c>
      <c r="C370" s="28">
        <f t="shared" si="107"/>
        <v>355</v>
      </c>
      <c r="D370" s="31">
        <f t="shared" si="108"/>
        <v>1711.7808847919844</v>
      </c>
      <c r="E370" s="31">
        <f t="shared" si="112"/>
        <v>10038.125449515575</v>
      </c>
      <c r="F370" s="31">
        <f>IPMT($E$3/12, 1, COUNT($C370:$C$375), $E370, 0)</f>
        <v>-66.084325875977541</v>
      </c>
      <c r="G370" s="31">
        <f t="shared" si="109"/>
        <v>-1645.6965589160068</v>
      </c>
      <c r="H370" s="31">
        <f t="shared" si="101"/>
        <v>-32.623907710925621</v>
      </c>
      <c r="I370" s="31">
        <f t="shared" si="102"/>
        <v>-33.460418165051919</v>
      </c>
      <c r="J370" s="31"/>
      <c r="K370" s="31"/>
      <c r="L370" s="31"/>
      <c r="M370" s="28">
        <f t="shared" si="115"/>
        <v>350</v>
      </c>
      <c r="N370" s="31">
        <f t="shared" si="113"/>
        <v>306.27123634903609</v>
      </c>
      <c r="O370" s="31">
        <f t="shared" si="98"/>
        <v>-47530.359073152475</v>
      </c>
      <c r="P370" s="31">
        <f>IPMT($O$3/12, 1, COUNT($M370:$M$375), $O370, 0)</f>
        <v>118.82589768288119</v>
      </c>
      <c r="Q370" s="31">
        <f t="shared" si="114"/>
        <v>-425.09713403191728</v>
      </c>
      <c r="R370" s="31"/>
      <c r="S370" s="31"/>
      <c r="AC370" s="30">
        <f t="shared" si="100"/>
        <v>52902</v>
      </c>
      <c r="AD370" s="28">
        <f t="shared" si="110"/>
        <v>355</v>
      </c>
      <c r="AE370" s="31">
        <f t="shared" si="111"/>
        <v>3434.6208551498012</v>
      </c>
      <c r="AF370" s="31">
        <f t="shared" si="103"/>
        <v>-7.298569317193448</v>
      </c>
      <c r="AG370" s="31">
        <f t="shared" si="104"/>
        <v>-569.40326994342263</v>
      </c>
      <c r="AH370" s="31">
        <f t="shared" si="105"/>
        <v>-7.298569317193448</v>
      </c>
      <c r="AI370" s="31">
        <f t="shared" si="106"/>
        <v>0</v>
      </c>
    </row>
    <row r="371" spans="2:35">
      <c r="B371" s="30">
        <f t="shared" si="99"/>
        <v>52932</v>
      </c>
      <c r="C371" s="28">
        <f t="shared" si="107"/>
        <v>356</v>
      </c>
      <c r="D371" s="31">
        <f t="shared" si="108"/>
        <v>1711.7808847919844</v>
      </c>
      <c r="E371" s="31">
        <f t="shared" si="112"/>
        <v>8392.4288905995691</v>
      </c>
      <c r="F371" s="31">
        <f>IPMT($E$3/12, 1, COUNT($C371:$C$375), $E371, 0)</f>
        <v>-55.25015686311383</v>
      </c>
      <c r="G371" s="31">
        <f t="shared" si="109"/>
        <v>-1656.5307279288704</v>
      </c>
      <c r="H371" s="31">
        <f t="shared" si="101"/>
        <v>-27.275393894448598</v>
      </c>
      <c r="I371" s="31">
        <f t="shared" si="102"/>
        <v>-27.974762968665232</v>
      </c>
      <c r="J371" s="31"/>
      <c r="K371" s="31"/>
      <c r="L371" s="31"/>
      <c r="M371" s="28">
        <f t="shared" si="115"/>
        <v>351</v>
      </c>
      <c r="N371" s="31">
        <f t="shared" si="113"/>
        <v>306.27123634903609</v>
      </c>
      <c r="O371" s="31">
        <f t="shared" si="98"/>
        <v>-47955.45620718439</v>
      </c>
      <c r="P371" s="31">
        <f>IPMT($O$3/12, 1, COUNT($M371:$M$375), $O371, 0)</f>
        <v>119.88864051796098</v>
      </c>
      <c r="Q371" s="31">
        <f t="shared" si="114"/>
        <v>-426.15987686699708</v>
      </c>
      <c r="R371" s="31"/>
      <c r="S371" s="31"/>
      <c r="AC371" s="30">
        <f t="shared" si="100"/>
        <v>52932</v>
      </c>
      <c r="AD371" s="28">
        <f t="shared" si="110"/>
        <v>356</v>
      </c>
      <c r="AE371" s="31">
        <f t="shared" si="111"/>
        <v>2865.2175852063783</v>
      </c>
      <c r="AF371" s="31">
        <f t="shared" si="103"/>
        <v>-6.0885873685636769</v>
      </c>
      <c r="AG371" s="31">
        <f t="shared" si="104"/>
        <v>-570.6132518920524</v>
      </c>
      <c r="AH371" s="31">
        <f t="shared" si="105"/>
        <v>-6.0885873685636769</v>
      </c>
      <c r="AI371" s="31">
        <f t="shared" si="106"/>
        <v>0</v>
      </c>
    </row>
    <row r="372" spans="2:35">
      <c r="B372" s="30">
        <f t="shared" si="99"/>
        <v>52963</v>
      </c>
      <c r="C372" s="28">
        <f t="shared" si="107"/>
        <v>357</v>
      </c>
      <c r="D372" s="31">
        <f t="shared" si="108"/>
        <v>1711.7808847919844</v>
      </c>
      <c r="E372" s="31">
        <f t="shared" si="112"/>
        <v>6735.8981626706991</v>
      </c>
      <c r="F372" s="31">
        <f>IPMT($E$3/12, 1, COUNT($C372:$C$375), $E372, 0)</f>
        <v>-44.344662904248771</v>
      </c>
      <c r="G372" s="31">
        <f t="shared" si="109"/>
        <v>-1667.4362218877357</v>
      </c>
      <c r="H372" s="31">
        <f t="shared" si="101"/>
        <v>-21.891669028679772</v>
      </c>
      <c r="I372" s="31">
        <f t="shared" si="102"/>
        <v>-22.452993875569</v>
      </c>
      <c r="J372" s="31"/>
      <c r="K372" s="31"/>
      <c r="L372" s="31"/>
      <c r="M372" s="28">
        <f t="shared" si="115"/>
        <v>352</v>
      </c>
      <c r="N372" s="31">
        <f t="shared" si="113"/>
        <v>306.27123634903609</v>
      </c>
      <c r="O372" s="31">
        <f t="shared" si="98"/>
        <v>-48381.616084051384</v>
      </c>
      <c r="P372" s="31">
        <f>IPMT($O$3/12, 1, COUNT($M372:$M$375), $O372, 0)</f>
        <v>120.95404021012847</v>
      </c>
      <c r="Q372" s="31">
        <f t="shared" si="114"/>
        <v>-427.22527655916457</v>
      </c>
      <c r="R372" s="31"/>
      <c r="S372" s="31"/>
      <c r="AC372" s="30">
        <f t="shared" si="100"/>
        <v>52963</v>
      </c>
      <c r="AD372" s="28">
        <f t="shared" si="110"/>
        <v>357</v>
      </c>
      <c r="AE372" s="31">
        <f t="shared" si="111"/>
        <v>2294.6043333143261</v>
      </c>
      <c r="AF372" s="31">
        <f t="shared" si="103"/>
        <v>-4.8760342082930652</v>
      </c>
      <c r="AG372" s="31">
        <f t="shared" si="104"/>
        <v>-571.82580505232306</v>
      </c>
      <c r="AH372" s="31">
        <f t="shared" si="105"/>
        <v>-4.8760342082930652</v>
      </c>
      <c r="AI372" s="31">
        <f t="shared" si="106"/>
        <v>0</v>
      </c>
    </row>
    <row r="373" spans="2:35">
      <c r="B373" s="30">
        <f t="shared" si="99"/>
        <v>52994</v>
      </c>
      <c r="C373" s="28">
        <f t="shared" si="107"/>
        <v>358</v>
      </c>
      <c r="D373" s="31">
        <f t="shared" si="108"/>
        <v>1711.7808847919844</v>
      </c>
      <c r="E373" s="31">
        <f t="shared" si="112"/>
        <v>5068.4619407829632</v>
      </c>
      <c r="F373" s="31">
        <f>IPMT($E$3/12, 1, COUNT($C373:$C$375), $E373, 0)</f>
        <v>-33.36737444348784</v>
      </c>
      <c r="G373" s="31">
        <f t="shared" si="109"/>
        <v>-1678.4135103484966</v>
      </c>
      <c r="H373" s="31">
        <f t="shared" si="101"/>
        <v>-16.472501307544629</v>
      </c>
      <c r="I373" s="31">
        <f t="shared" si="102"/>
        <v>-16.894873135943211</v>
      </c>
      <c r="J373" s="31"/>
      <c r="K373" s="31"/>
      <c r="L373" s="31"/>
      <c r="M373" s="28">
        <f t="shared" si="115"/>
        <v>353</v>
      </c>
      <c r="N373" s="31">
        <f t="shared" si="113"/>
        <v>306.27123634903609</v>
      </c>
      <c r="O373" s="31">
        <f t="shared" si="98"/>
        <v>-48808.841360610546</v>
      </c>
      <c r="P373" s="31">
        <f>IPMT($O$3/12, 1, COUNT($M373:$M$375), $O373, 0)</f>
        <v>122.02210340152637</v>
      </c>
      <c r="Q373" s="31">
        <f t="shared" si="114"/>
        <v>-428.29333975056244</v>
      </c>
      <c r="R373" s="31"/>
      <c r="S373" s="31"/>
      <c r="AC373" s="30">
        <f t="shared" si="100"/>
        <v>52994</v>
      </c>
      <c r="AD373" s="28">
        <f t="shared" si="110"/>
        <v>358</v>
      </c>
      <c r="AE373" s="31">
        <f t="shared" si="111"/>
        <v>1722.778528262003</v>
      </c>
      <c r="AF373" s="31">
        <f t="shared" si="103"/>
        <v>-3.6609043725568786</v>
      </c>
      <c r="AG373" s="31">
        <f t="shared" si="104"/>
        <v>-573.04093488805927</v>
      </c>
      <c r="AH373" s="31">
        <f t="shared" si="105"/>
        <v>-3.6609043725568786</v>
      </c>
      <c r="AI373" s="31">
        <f t="shared" si="106"/>
        <v>0</v>
      </c>
    </row>
    <row r="374" spans="2:35">
      <c r="B374" s="30">
        <f t="shared" si="99"/>
        <v>53022</v>
      </c>
      <c r="C374" s="28">
        <f t="shared" si="107"/>
        <v>359</v>
      </c>
      <c r="D374" s="31">
        <f t="shared" si="108"/>
        <v>1711.7808847919844</v>
      </c>
      <c r="E374" s="31">
        <f t="shared" si="112"/>
        <v>3390.0484304344664</v>
      </c>
      <c r="F374" s="31">
        <f>IPMT($E$3/12, 1, COUNT($C374:$C$375), $E374, 0)</f>
        <v>-22.317818833693572</v>
      </c>
      <c r="G374" s="31">
        <f t="shared" si="109"/>
        <v>-1689.4630659582908</v>
      </c>
      <c r="H374" s="31">
        <f t="shared" si="101"/>
        <v>-11.017657398912016</v>
      </c>
      <c r="I374" s="31">
        <f t="shared" si="102"/>
        <v>-11.300161434781556</v>
      </c>
      <c r="J374" s="31"/>
      <c r="K374" s="31"/>
      <c r="L374" s="31"/>
      <c r="M374" s="28">
        <f t="shared" si="115"/>
        <v>354</v>
      </c>
      <c r="N374" s="31">
        <f t="shared" si="113"/>
        <v>306.27123634903609</v>
      </c>
      <c r="O374" s="31">
        <f t="shared" si="98"/>
        <v>-49237.134700361108</v>
      </c>
      <c r="P374" s="31">
        <f>IPMT($O$3/12, 1, COUNT($M374:$M$375), $O374, 0)</f>
        <v>123.09283675090278</v>
      </c>
      <c r="Q374" s="31">
        <f t="shared" si="114"/>
        <v>-429.36407309993888</v>
      </c>
      <c r="R374" s="31"/>
      <c r="S374" s="31"/>
      <c r="AC374" s="30">
        <f t="shared" si="100"/>
        <v>53022</v>
      </c>
      <c r="AD374" s="28">
        <f t="shared" si="110"/>
        <v>359</v>
      </c>
      <c r="AE374" s="31">
        <f t="shared" si="111"/>
        <v>1149.7375933739436</v>
      </c>
      <c r="AF374" s="31">
        <f t="shared" si="103"/>
        <v>-2.4431923859197524</v>
      </c>
      <c r="AG374" s="31">
        <f t="shared" si="104"/>
        <v>-574.25864687469641</v>
      </c>
      <c r="AH374" s="31">
        <f t="shared" si="105"/>
        <v>-2.4431923859197524</v>
      </c>
      <c r="AI374" s="31">
        <f t="shared" si="106"/>
        <v>0</v>
      </c>
    </row>
    <row r="375" spans="2:35">
      <c r="B375" s="30">
        <f t="shared" si="99"/>
        <v>53053</v>
      </c>
      <c r="C375" s="28">
        <f t="shared" si="107"/>
        <v>360</v>
      </c>
      <c r="D375" s="31">
        <f t="shared" si="108"/>
        <v>1711.7808847919844</v>
      </c>
      <c r="E375" s="31">
        <f t="shared" si="112"/>
        <v>1700.5853644761755</v>
      </c>
      <c r="F375" s="31">
        <f>IPMT($E$3/12, 1, COUNT($C375:$C$375), $E375, 0)</f>
        <v>-11.195520316134822</v>
      </c>
      <c r="G375" s="31">
        <f t="shared" si="109"/>
        <v>-1700.5853644758495</v>
      </c>
      <c r="H375" s="31">
        <f t="shared" si="101"/>
        <v>-5.5269024345475701</v>
      </c>
      <c r="I375" s="31">
        <f t="shared" si="102"/>
        <v>-5.6686178815872514</v>
      </c>
      <c r="J375" s="31"/>
      <c r="K375" s="31"/>
      <c r="L375" s="31"/>
      <c r="M375" s="28">
        <f t="shared" si="115"/>
        <v>355</v>
      </c>
      <c r="N375" s="31">
        <f t="shared" si="113"/>
        <v>306.27123634903609</v>
      </c>
      <c r="O375" s="31">
        <f t="shared" si="98"/>
        <v>-49666.498773461048</v>
      </c>
      <c r="P375" s="31">
        <f>IPMT($O$3/12, 1, COUNT($M375:$M$375), $O375, 0)</f>
        <v>124.1662469336526</v>
      </c>
      <c r="Q375" s="31">
        <f t="shared" si="114"/>
        <v>-430.43748328268867</v>
      </c>
      <c r="R375" s="31"/>
      <c r="S375" s="31"/>
      <c r="AC375" s="30">
        <f t="shared" si="100"/>
        <v>53053</v>
      </c>
      <c r="AD375" s="28">
        <f t="shared" si="110"/>
        <v>360</v>
      </c>
      <c r="AE375" s="31">
        <f t="shared" si="111"/>
        <v>575.47894649924717</v>
      </c>
      <c r="AF375" s="31">
        <f t="shared" si="103"/>
        <v>-1.222892761311023</v>
      </c>
      <c r="AG375" s="31">
        <f t="shared" si="104"/>
        <v>-575.47894649930504</v>
      </c>
      <c r="AH375" s="31">
        <f t="shared" si="105"/>
        <v>-1.222892761311023</v>
      </c>
      <c r="AI375" s="31">
        <f t="shared" si="106"/>
        <v>0</v>
      </c>
    </row>
    <row r="376" spans="2:35">
      <c r="B376" s="30"/>
      <c r="E376" s="31"/>
      <c r="F376" s="31"/>
      <c r="G376" s="31"/>
      <c r="H376" s="31"/>
      <c r="I376" s="31"/>
      <c r="J376" s="31"/>
      <c r="K376" s="31"/>
      <c r="L376" s="31"/>
      <c r="O376" s="31"/>
      <c r="P376" s="31"/>
      <c r="Q376" s="31"/>
      <c r="R376" s="31"/>
      <c r="S376" s="31"/>
    </row>
    <row r="377" spans="2:35">
      <c r="O377" s="31"/>
      <c r="P377" s="31"/>
      <c r="Q377" s="31"/>
      <c r="R377" s="31"/>
      <c r="S377" s="31"/>
    </row>
    <row r="378" spans="2:35">
      <c r="O378" s="31"/>
      <c r="P378" s="31"/>
      <c r="Q378" s="31"/>
      <c r="R378" s="31"/>
      <c r="S378" s="31"/>
    </row>
    <row r="379" spans="2:35">
      <c r="O379" s="31"/>
      <c r="P379" s="31"/>
      <c r="Q379" s="31"/>
      <c r="R379" s="31"/>
      <c r="S379" s="31"/>
    </row>
    <row r="380" spans="2:35">
      <c r="O380" s="31"/>
      <c r="P380" s="31"/>
      <c r="Q380" s="31"/>
      <c r="R380" s="31"/>
      <c r="S380" s="31"/>
    </row>
    <row r="381" spans="2:35">
      <c r="O381" s="31"/>
      <c r="P381" s="31"/>
      <c r="Q381" s="31"/>
      <c r="R381" s="31"/>
      <c r="S381" s="31"/>
    </row>
    <row r="382" spans="2:35">
      <c r="O382" s="31"/>
      <c r="P382" s="31"/>
      <c r="Q382" s="31"/>
      <c r="R382" s="31"/>
      <c r="S382" s="31"/>
    </row>
    <row r="383" spans="2:35">
      <c r="O383" s="31"/>
      <c r="P383" s="31"/>
      <c r="Q383" s="31"/>
      <c r="R383" s="31"/>
      <c r="S383" s="31"/>
    </row>
  </sheetData>
  <pageMargins left="0" right="0" top="0.39369999999999999" bottom="0.39369999999999999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F53F-8700-EE41-82E2-051BDF7B080C}">
  <dimension ref="A1:H111"/>
  <sheetViews>
    <sheetView workbookViewId="0"/>
  </sheetViews>
  <sheetFormatPr baseColWidth="10" defaultRowHeight="14"/>
  <cols>
    <col min="1" max="1" width="21.1640625" customWidth="1"/>
    <col min="2" max="2" width="15.6640625" style="6" customWidth="1"/>
    <col min="3" max="3" width="14.1640625" style="7" customWidth="1"/>
    <col min="4" max="4" width="14.1640625" customWidth="1"/>
    <col min="5" max="6" width="23.83203125" customWidth="1"/>
    <col min="7" max="7" width="17.5" customWidth="1"/>
    <col min="8" max="64" width="11.5" customWidth="1"/>
  </cols>
  <sheetData>
    <row r="1" spans="1:7" ht="15">
      <c r="A1" s="5" t="s">
        <v>20</v>
      </c>
    </row>
    <row r="2" spans="1:7" ht="15">
      <c r="A2" s="5"/>
    </row>
    <row r="3" spans="1:7" ht="15">
      <c r="A3" s="5" t="s">
        <v>21</v>
      </c>
      <c r="B3" s="8"/>
      <c r="C3" s="9"/>
      <c r="D3" s="5"/>
      <c r="E3" s="5" t="s">
        <v>22</v>
      </c>
      <c r="F3" s="5"/>
      <c r="G3" s="5"/>
    </row>
    <row r="4" spans="1:7" ht="15">
      <c r="A4" s="5" t="s">
        <v>23</v>
      </c>
      <c r="B4" s="8" t="s">
        <v>24</v>
      </c>
      <c r="C4" s="9" t="s">
        <v>25</v>
      </c>
      <c r="D4" s="5"/>
      <c r="E4" s="5" t="s">
        <v>23</v>
      </c>
      <c r="F4" s="8" t="s">
        <v>24</v>
      </c>
      <c r="G4" s="9" t="s">
        <v>25</v>
      </c>
    </row>
    <row r="6" spans="1:7" ht="15">
      <c r="A6" s="5">
        <v>2015</v>
      </c>
    </row>
    <row r="7" spans="1:7">
      <c r="A7" s="10">
        <v>42193</v>
      </c>
      <c r="B7" s="11">
        <v>1706.43</v>
      </c>
      <c r="C7" s="7" t="s">
        <v>26</v>
      </c>
    </row>
    <row r="8" spans="1:7">
      <c r="A8" s="10">
        <v>42209</v>
      </c>
      <c r="B8" s="11">
        <v>1706.43</v>
      </c>
      <c r="C8" s="7" t="s">
        <v>27</v>
      </c>
    </row>
    <row r="9" spans="1:7">
      <c r="A9" s="10">
        <v>42234</v>
      </c>
      <c r="B9" s="11">
        <v>1706.43</v>
      </c>
      <c r="C9" s="7" t="s">
        <v>28</v>
      </c>
    </row>
    <row r="10" spans="1:7">
      <c r="A10" s="10">
        <v>42260</v>
      </c>
      <c r="B10" s="11">
        <v>1706.43</v>
      </c>
      <c r="C10" s="7" t="s">
        <v>29</v>
      </c>
    </row>
    <row r="11" spans="1:7">
      <c r="A11" s="10">
        <v>42367</v>
      </c>
      <c r="B11" s="11">
        <v>1650</v>
      </c>
      <c r="C11" s="7" t="s">
        <v>30</v>
      </c>
    </row>
    <row r="12" spans="1:7">
      <c r="A12" s="10" t="s">
        <v>31</v>
      </c>
      <c r="B12" s="11"/>
    </row>
    <row r="13" spans="1:7">
      <c r="B13" s="11"/>
    </row>
    <row r="14" spans="1:7" ht="15">
      <c r="A14" s="5">
        <v>2016</v>
      </c>
      <c r="B14" s="12"/>
      <c r="C14" s="9"/>
      <c r="D14" s="5"/>
      <c r="E14" s="5"/>
      <c r="F14" s="5"/>
      <c r="G14" s="5"/>
    </row>
    <row r="15" spans="1:7">
      <c r="A15" s="10">
        <v>42394</v>
      </c>
      <c r="B15" s="11">
        <v>1650</v>
      </c>
      <c r="C15" s="7" t="s">
        <v>32</v>
      </c>
      <c r="E15" s="10">
        <v>42394</v>
      </c>
      <c r="F15">
        <v>119.65</v>
      </c>
      <c r="G15" t="s">
        <v>32</v>
      </c>
    </row>
    <row r="16" spans="1:7">
      <c r="A16" s="10">
        <v>42452</v>
      </c>
      <c r="B16" s="11">
        <v>1650</v>
      </c>
      <c r="C16" s="7" t="s">
        <v>33</v>
      </c>
      <c r="E16" s="10">
        <v>42425</v>
      </c>
      <c r="F16">
        <v>119.65</v>
      </c>
      <c r="G16" t="s">
        <v>33</v>
      </c>
    </row>
    <row r="17" spans="1:8">
      <c r="A17" s="10">
        <v>42455</v>
      </c>
      <c r="B17" s="11">
        <v>1650</v>
      </c>
      <c r="C17" s="7" t="s">
        <v>34</v>
      </c>
      <c r="E17" s="10">
        <v>42454</v>
      </c>
      <c r="F17">
        <v>119.65</v>
      </c>
      <c r="G17" t="s">
        <v>34</v>
      </c>
    </row>
    <row r="18" spans="1:8">
      <c r="A18" s="10">
        <v>42486</v>
      </c>
      <c r="B18" s="11">
        <v>1650</v>
      </c>
      <c r="C18" s="7" t="s">
        <v>35</v>
      </c>
      <c r="E18" s="10">
        <v>42485</v>
      </c>
      <c r="F18">
        <v>119.65</v>
      </c>
      <c r="G18" t="s">
        <v>35</v>
      </c>
    </row>
    <row r="19" spans="1:8">
      <c r="A19" s="10">
        <v>42525</v>
      </c>
      <c r="B19" s="11">
        <v>1650</v>
      </c>
      <c r="C19" s="7" t="s">
        <v>36</v>
      </c>
      <c r="E19" s="10">
        <v>42515</v>
      </c>
      <c r="F19">
        <v>119.65</v>
      </c>
      <c r="G19" t="s">
        <v>36</v>
      </c>
    </row>
    <row r="20" spans="1:8">
      <c r="A20" s="10">
        <v>42546</v>
      </c>
      <c r="B20" s="11">
        <v>1650</v>
      </c>
      <c r="C20" s="7" t="s">
        <v>37</v>
      </c>
      <c r="E20" s="10">
        <v>42546</v>
      </c>
      <c r="F20">
        <v>119.65</v>
      </c>
      <c r="G20" t="s">
        <v>37</v>
      </c>
    </row>
    <row r="21" spans="1:8" ht="15">
      <c r="A21" s="13">
        <v>42883</v>
      </c>
      <c r="B21" s="12">
        <v>1650</v>
      </c>
      <c r="C21" s="9" t="s">
        <v>38</v>
      </c>
      <c r="E21" s="10">
        <v>42576</v>
      </c>
      <c r="F21">
        <v>119.65</v>
      </c>
      <c r="G21" s="5" t="s">
        <v>38</v>
      </c>
    </row>
    <row r="22" spans="1:8">
      <c r="A22" s="10">
        <v>42607</v>
      </c>
      <c r="B22" s="11">
        <v>1650</v>
      </c>
      <c r="C22" s="7" t="s">
        <v>39</v>
      </c>
      <c r="E22" s="10">
        <v>42607</v>
      </c>
      <c r="F22">
        <v>119.65</v>
      </c>
      <c r="G22" t="s">
        <v>39</v>
      </c>
    </row>
    <row r="23" spans="1:8">
      <c r="A23" s="10">
        <v>42638</v>
      </c>
      <c r="B23" s="11">
        <v>1650</v>
      </c>
      <c r="C23" s="7" t="s">
        <v>40</v>
      </c>
      <c r="E23" s="10">
        <v>42638</v>
      </c>
      <c r="F23">
        <v>119.65</v>
      </c>
      <c r="G23" t="s">
        <v>40</v>
      </c>
    </row>
    <row r="24" spans="1:8">
      <c r="A24" s="10">
        <v>42668</v>
      </c>
      <c r="B24" s="11">
        <v>1650</v>
      </c>
      <c r="C24" s="7" t="s">
        <v>41</v>
      </c>
      <c r="E24" s="10">
        <v>42668</v>
      </c>
      <c r="F24">
        <v>119.65</v>
      </c>
      <c r="G24" t="s">
        <v>41</v>
      </c>
    </row>
    <row r="25" spans="1:8" ht="15">
      <c r="A25" s="14"/>
      <c r="B25" s="11">
        <v>0</v>
      </c>
      <c r="C25" s="7" t="s">
        <v>42</v>
      </c>
      <c r="F25">
        <v>0</v>
      </c>
      <c r="G25" t="s">
        <v>42</v>
      </c>
    </row>
    <row r="26" spans="1:8">
      <c r="A26" s="10">
        <v>42731</v>
      </c>
      <c r="B26" s="11">
        <v>1650</v>
      </c>
      <c r="C26" s="7" t="s">
        <v>43</v>
      </c>
      <c r="E26" s="10">
        <v>42729</v>
      </c>
      <c r="F26">
        <v>119.65</v>
      </c>
      <c r="G26" t="s">
        <v>43</v>
      </c>
    </row>
    <row r="27" spans="1:8">
      <c r="A27" s="10"/>
      <c r="E27" s="10"/>
      <c r="G27" s="15"/>
    </row>
    <row r="28" spans="1:8">
      <c r="A28" s="10" t="s">
        <v>44</v>
      </c>
      <c r="B28" s="16">
        <f>12*1711.78</f>
        <v>20541.36</v>
      </c>
      <c r="F28" s="7">
        <f>12*119.65</f>
        <v>1435.8000000000002</v>
      </c>
      <c r="H28" s="10"/>
    </row>
    <row r="29" spans="1:8">
      <c r="A29" t="s">
        <v>45</v>
      </c>
      <c r="B29" s="16">
        <f>SUM(B15:B26)</f>
        <v>18150</v>
      </c>
      <c r="F29" s="7">
        <f>SUM(F15:F26)</f>
        <v>1316.15</v>
      </c>
    </row>
    <row r="30" spans="1:8" ht="15">
      <c r="A30" s="17" t="s">
        <v>46</v>
      </c>
      <c r="B30" s="18">
        <f>B28-B29</f>
        <v>2391.3600000000006</v>
      </c>
      <c r="F30" s="19">
        <f>F28-F29</f>
        <v>119.65000000000009</v>
      </c>
      <c r="G30" s="20">
        <f>B30+F30</f>
        <v>2511.0100000000007</v>
      </c>
      <c r="H30" s="17" t="s">
        <v>47</v>
      </c>
    </row>
    <row r="33" spans="1:6" ht="15">
      <c r="A33" s="5">
        <v>2017</v>
      </c>
      <c r="B33" s="8"/>
      <c r="C33" s="9"/>
      <c r="D33" s="5"/>
      <c r="E33" s="5"/>
    </row>
    <row r="34" spans="1:6">
      <c r="A34" s="6">
        <v>42760</v>
      </c>
      <c r="B34" s="7">
        <v>1650</v>
      </c>
      <c r="E34" s="10">
        <v>42760</v>
      </c>
      <c r="F34" s="15">
        <v>119.65</v>
      </c>
    </row>
    <row r="35" spans="1:6">
      <c r="A35" s="6">
        <v>42792</v>
      </c>
      <c r="B35" s="7">
        <v>1650</v>
      </c>
      <c r="E35" s="10">
        <v>42791</v>
      </c>
      <c r="F35" s="15">
        <v>119.65</v>
      </c>
    </row>
    <row r="36" spans="1:6">
      <c r="A36" s="6">
        <v>42819</v>
      </c>
      <c r="B36" s="7">
        <v>1650</v>
      </c>
      <c r="E36" s="10">
        <v>42819</v>
      </c>
      <c r="F36" s="15">
        <v>119.65</v>
      </c>
    </row>
    <row r="37" spans="1:6">
      <c r="A37" s="6">
        <v>42862</v>
      </c>
      <c r="B37" s="7">
        <v>1650</v>
      </c>
      <c r="E37" s="10">
        <v>42850</v>
      </c>
      <c r="F37" s="15">
        <v>119.65</v>
      </c>
    </row>
    <row r="38" spans="1:6">
      <c r="A38" s="6">
        <v>42884</v>
      </c>
      <c r="B38" s="7">
        <v>1650</v>
      </c>
      <c r="E38" s="10">
        <v>42880</v>
      </c>
      <c r="F38" s="15">
        <v>119.65</v>
      </c>
    </row>
    <row r="39" spans="1:6">
      <c r="A39" s="6">
        <v>42883</v>
      </c>
      <c r="B39" s="7">
        <v>308.89999999999998</v>
      </c>
      <c r="E39" s="10">
        <v>42883</v>
      </c>
      <c r="F39" s="15">
        <v>54.4</v>
      </c>
    </row>
    <row r="40" spans="1:6">
      <c r="A40" s="6">
        <v>42911</v>
      </c>
      <c r="B40" s="7">
        <v>1711.78</v>
      </c>
      <c r="E40" s="10">
        <v>42911</v>
      </c>
      <c r="F40" s="15">
        <v>130.53</v>
      </c>
    </row>
    <row r="41" spans="1:6">
      <c r="A41" s="6"/>
      <c r="B41" s="7"/>
      <c r="E41" s="10">
        <v>42972</v>
      </c>
      <c r="F41" s="15">
        <v>130.53</v>
      </c>
    </row>
    <row r="42" spans="1:6">
      <c r="A42" s="6">
        <v>43006</v>
      </c>
      <c r="B42" s="7">
        <v>1711.78</v>
      </c>
      <c r="E42" s="10">
        <v>43003</v>
      </c>
      <c r="F42" s="15">
        <v>130.53</v>
      </c>
    </row>
    <row r="43" spans="1:6">
      <c r="A43" s="6">
        <v>43033</v>
      </c>
      <c r="B43" s="7">
        <v>1711.78</v>
      </c>
      <c r="E43" s="10">
        <v>43033</v>
      </c>
      <c r="F43" s="15">
        <v>130.53</v>
      </c>
    </row>
    <row r="44" spans="1:6">
      <c r="A44" s="6">
        <v>43065</v>
      </c>
      <c r="B44" s="7">
        <v>1711.78</v>
      </c>
      <c r="E44" s="10">
        <v>43064</v>
      </c>
      <c r="F44" s="15">
        <v>130.53</v>
      </c>
    </row>
    <row r="45" spans="1:6">
      <c r="A45" s="6"/>
      <c r="B45" s="7"/>
      <c r="E45" s="10">
        <v>43100</v>
      </c>
      <c r="F45" s="15">
        <v>130.53</v>
      </c>
    </row>
    <row r="46" spans="1:6">
      <c r="A46" s="6"/>
      <c r="B46" s="7"/>
      <c r="E46" s="10"/>
      <c r="F46" s="15"/>
    </row>
    <row r="47" spans="1:6">
      <c r="A47" s="10" t="s">
        <v>44</v>
      </c>
      <c r="B47" s="7">
        <f>SUM(B34:B45)</f>
        <v>15406.020000000002</v>
      </c>
      <c r="E47" s="10"/>
      <c r="F47" s="15">
        <f>SUM(F34:F45)</f>
        <v>1435.83</v>
      </c>
    </row>
    <row r="48" spans="1:6">
      <c r="A48" t="s">
        <v>45</v>
      </c>
      <c r="B48" s="7">
        <f>12*1711.78</f>
        <v>20541.36</v>
      </c>
      <c r="E48" s="10"/>
      <c r="F48" s="15">
        <f>12*130.53</f>
        <v>1566.3600000000001</v>
      </c>
    </row>
    <row r="49" spans="1:8" ht="15">
      <c r="A49" s="17" t="s">
        <v>46</v>
      </c>
      <c r="B49" s="19">
        <f>B48-B47</f>
        <v>5135.3399999999983</v>
      </c>
      <c r="C49" s="19"/>
      <c r="D49" s="17"/>
      <c r="E49" s="14"/>
      <c r="F49" s="21">
        <f>F48-F47</f>
        <v>130.5300000000002</v>
      </c>
      <c r="G49" s="22">
        <f>F49+B49</f>
        <v>5265.869999999999</v>
      </c>
      <c r="H49" s="17" t="s">
        <v>47</v>
      </c>
    </row>
    <row r="51" spans="1:8" ht="15">
      <c r="A51" s="5">
        <v>2018</v>
      </c>
      <c r="B51" s="8"/>
      <c r="C51" s="9"/>
      <c r="E51" s="5"/>
    </row>
    <row r="52" spans="1:8">
      <c r="A52" s="6">
        <v>43130</v>
      </c>
      <c r="B52" s="7">
        <v>1711.78</v>
      </c>
      <c r="E52" s="10">
        <v>43125</v>
      </c>
      <c r="F52" s="15">
        <v>130.53</v>
      </c>
    </row>
    <row r="53" spans="1:8">
      <c r="A53" s="6"/>
      <c r="B53" s="7"/>
      <c r="E53" s="10">
        <v>43156</v>
      </c>
      <c r="F53" s="15">
        <v>130.53</v>
      </c>
    </row>
    <row r="54" spans="1:8">
      <c r="A54" s="6"/>
      <c r="B54" s="7"/>
      <c r="E54" s="10">
        <v>43193</v>
      </c>
      <c r="F54" s="15">
        <v>130.53</v>
      </c>
    </row>
    <row r="55" spans="1:8">
      <c r="A55" s="6">
        <v>43222</v>
      </c>
      <c r="B55" s="7">
        <v>1711.78</v>
      </c>
      <c r="E55" s="10">
        <v>43222</v>
      </c>
      <c r="F55" s="15">
        <v>130.53</v>
      </c>
    </row>
    <row r="56" spans="1:8">
      <c r="A56" s="6">
        <v>43245</v>
      </c>
      <c r="B56" s="7">
        <v>1711.78</v>
      </c>
      <c r="E56" s="10">
        <v>43245</v>
      </c>
      <c r="F56" s="15">
        <v>130.53</v>
      </c>
    </row>
    <row r="57" spans="1:8">
      <c r="A57" s="6"/>
      <c r="B57" s="7"/>
      <c r="E57" s="10">
        <v>43276</v>
      </c>
      <c r="F57" s="15">
        <v>130.53</v>
      </c>
    </row>
    <row r="58" spans="1:8">
      <c r="A58" s="6">
        <v>43311</v>
      </c>
      <c r="B58" s="7">
        <v>1711.78</v>
      </c>
      <c r="E58" s="10">
        <v>43306</v>
      </c>
      <c r="F58" s="15">
        <v>130.53</v>
      </c>
    </row>
    <row r="59" spans="1:8">
      <c r="A59" s="6">
        <v>43338</v>
      </c>
      <c r="B59" s="7">
        <v>1711.78</v>
      </c>
      <c r="E59" s="10">
        <v>43337</v>
      </c>
      <c r="F59" s="15">
        <v>130.53</v>
      </c>
    </row>
    <row r="60" spans="1:8">
      <c r="A60" s="6"/>
      <c r="B60" s="7"/>
    </row>
    <row r="61" spans="1:8">
      <c r="A61" s="6"/>
      <c r="B61" s="7"/>
    </row>
    <row r="62" spans="1:8">
      <c r="A62" s="6">
        <v>43431</v>
      </c>
      <c r="B62" s="7">
        <v>1711.78</v>
      </c>
    </row>
    <row r="63" spans="1:8">
      <c r="A63" s="6"/>
      <c r="B63" s="7"/>
    </row>
    <row r="64" spans="1:8">
      <c r="A64" s="6"/>
      <c r="B64" s="7"/>
    </row>
    <row r="65" spans="1:8">
      <c r="A65" s="10" t="s">
        <v>44</v>
      </c>
      <c r="B65" s="7">
        <f>12*1711.78</f>
        <v>20541.36</v>
      </c>
      <c r="F65" s="16">
        <f>SUM(Overzicht_maandbedragen!N48:N59)</f>
        <v>2121.4012747373217</v>
      </c>
    </row>
    <row r="66" spans="1:8">
      <c r="A66" t="s">
        <v>45</v>
      </c>
      <c r="B66" s="15">
        <f>SUM(B52:B63)</f>
        <v>10270.68</v>
      </c>
      <c r="F66" s="15">
        <f>SUM(F52:F63)</f>
        <v>1044.24</v>
      </c>
    </row>
    <row r="67" spans="1:8" ht="15">
      <c r="A67" s="17" t="s">
        <v>46</v>
      </c>
      <c r="B67" s="9">
        <f>B65-B66</f>
        <v>10270.68</v>
      </c>
      <c r="E67" s="5"/>
      <c r="F67" s="9">
        <f>F65-F66</f>
        <v>1077.1612747373217</v>
      </c>
      <c r="G67" s="9">
        <f>F67+B67</f>
        <v>11347.841274737322</v>
      </c>
      <c r="H67" s="17" t="s">
        <v>47</v>
      </c>
    </row>
    <row r="69" spans="1:8" ht="15">
      <c r="A69" s="5">
        <v>2019</v>
      </c>
    </row>
    <row r="70" spans="1:8">
      <c r="A70" s="6">
        <v>43514</v>
      </c>
      <c r="B70" s="7">
        <v>1711.78</v>
      </c>
    </row>
    <row r="71" spans="1:8">
      <c r="A71" s="6">
        <v>43579</v>
      </c>
      <c r="B71" s="7">
        <v>1711.78</v>
      </c>
    </row>
    <row r="72" spans="1:8">
      <c r="A72" s="6">
        <v>43619</v>
      </c>
      <c r="B72" s="7">
        <v>5135.34</v>
      </c>
    </row>
    <row r="73" spans="1:8">
      <c r="A73" s="6">
        <v>43755</v>
      </c>
      <c r="B73" s="7">
        <v>1711.78</v>
      </c>
    </row>
    <row r="74" spans="1:8">
      <c r="A74" s="6">
        <v>43819</v>
      </c>
      <c r="B74" s="7">
        <v>1711.78</v>
      </c>
    </row>
    <row r="75" spans="1:8">
      <c r="A75" s="6"/>
      <c r="B75" s="7"/>
    </row>
    <row r="76" spans="1:8">
      <c r="A76" s="6"/>
      <c r="B76" s="7"/>
    </row>
    <row r="77" spans="1:8">
      <c r="A77" s="10" t="s">
        <v>44</v>
      </c>
      <c r="B77" s="16">
        <f>12*1711.78</f>
        <v>20541.36</v>
      </c>
      <c r="C77" s="16"/>
      <c r="D77" s="16"/>
      <c r="E77" s="16"/>
      <c r="F77" s="16">
        <f>SUM(Overzicht_maandbedragen!N60:N71)</f>
        <v>2831.4791593406867</v>
      </c>
      <c r="G77" s="16"/>
    </row>
    <row r="78" spans="1:8">
      <c r="A78" t="s">
        <v>45</v>
      </c>
      <c r="B78" s="16">
        <f>SUM(B70:B74)</f>
        <v>11982.460000000001</v>
      </c>
      <c r="C78" s="16"/>
      <c r="D78" s="16"/>
      <c r="E78" s="16"/>
      <c r="F78" s="16">
        <v>0</v>
      </c>
      <c r="G78" s="16"/>
    </row>
    <row r="79" spans="1:8" ht="15">
      <c r="A79" s="17" t="s">
        <v>46</v>
      </c>
      <c r="B79" s="23">
        <f>B77-B78</f>
        <v>8558.9</v>
      </c>
      <c r="C79" s="23"/>
      <c r="D79" s="23"/>
      <c r="E79" s="23"/>
      <c r="F79" s="23">
        <f>F77-F78</f>
        <v>2831.4791593406867</v>
      </c>
      <c r="G79" s="23">
        <f>F79+B79</f>
        <v>11390.379159340686</v>
      </c>
      <c r="H79" s="17" t="s">
        <v>47</v>
      </c>
    </row>
    <row r="81" spans="1:3" ht="15">
      <c r="A81" s="5">
        <v>2020</v>
      </c>
    </row>
    <row r="82" spans="1:3">
      <c r="A82" t="s">
        <v>48</v>
      </c>
      <c r="B82" s="7">
        <v>1711.78</v>
      </c>
    </row>
    <row r="83" spans="1:3">
      <c r="A83" t="s">
        <v>49</v>
      </c>
      <c r="B83" s="7">
        <v>1711.78</v>
      </c>
    </row>
    <row r="84" spans="1:3">
      <c r="A84" t="s">
        <v>50</v>
      </c>
      <c r="B84" s="7">
        <v>5135.34</v>
      </c>
    </row>
    <row r="85" spans="1:3">
      <c r="A85" t="s">
        <v>51</v>
      </c>
      <c r="B85" s="7">
        <v>1711.78</v>
      </c>
    </row>
    <row r="86" spans="1:3">
      <c r="A86" t="s">
        <v>52</v>
      </c>
      <c r="B86" s="7">
        <v>1711.78</v>
      </c>
    </row>
    <row r="87" spans="1:3">
      <c r="A87" t="s">
        <v>53</v>
      </c>
      <c r="B87" s="7">
        <v>1711.78</v>
      </c>
    </row>
    <row r="95" spans="1:3">
      <c r="B95" s="15"/>
      <c r="C95"/>
    </row>
    <row r="96" spans="1:3">
      <c r="B96" s="15"/>
      <c r="C96"/>
    </row>
    <row r="97" spans="1:3">
      <c r="B97" s="15"/>
      <c r="C97"/>
    </row>
    <row r="98" spans="1:3">
      <c r="A98" s="24"/>
      <c r="B98" s="15"/>
      <c r="C98"/>
    </row>
    <row r="99" spans="1:3">
      <c r="A99" s="24"/>
      <c r="B99" s="15"/>
      <c r="C99"/>
    </row>
    <row r="100" spans="1:3">
      <c r="B100"/>
      <c r="C100"/>
    </row>
    <row r="101" spans="1:3">
      <c r="B101"/>
      <c r="C101"/>
    </row>
    <row r="102" spans="1:3">
      <c r="B102" s="15"/>
      <c r="C102"/>
    </row>
    <row r="103" spans="1:3">
      <c r="B103" s="15"/>
      <c r="C103"/>
    </row>
    <row r="104" spans="1:3">
      <c r="B104" s="15"/>
      <c r="C104"/>
    </row>
    <row r="105" spans="1:3">
      <c r="B105" s="15"/>
      <c r="C105"/>
    </row>
    <row r="106" spans="1:3">
      <c r="B106" s="15"/>
      <c r="C106"/>
    </row>
    <row r="107" spans="1:3">
      <c r="B107" s="15"/>
      <c r="C107"/>
    </row>
    <row r="108" spans="1:3">
      <c r="B108" s="15"/>
      <c r="C108"/>
    </row>
    <row r="109" spans="1:3">
      <c r="B109" s="15"/>
      <c r="C109"/>
    </row>
    <row r="110" spans="1:3">
      <c r="B110" s="15"/>
      <c r="C110"/>
    </row>
    <row r="111" spans="1:3">
      <c r="B111" s="15"/>
      <c r="C111"/>
    </row>
  </sheetData>
  <pageMargins left="0" right="0" top="0.39369999999999999" bottom="0.39369999999999999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A11D-D6F3-EC40-8526-04C8E75A39F5}">
  <dimension ref="A1:C16"/>
  <sheetViews>
    <sheetView workbookViewId="0"/>
  </sheetViews>
  <sheetFormatPr baseColWidth="10" defaultRowHeight="14"/>
  <cols>
    <col min="1" max="1" width="14" customWidth="1"/>
    <col min="2" max="2" width="15" style="15" customWidth="1"/>
    <col min="3" max="3" width="47.33203125" customWidth="1"/>
    <col min="4" max="64" width="11.5" customWidth="1"/>
  </cols>
  <sheetData>
    <row r="1" spans="1:3">
      <c r="B1" s="15">
        <f>SUM(B3:B36)</f>
        <v>235521.21000000002</v>
      </c>
    </row>
    <row r="2" spans="1:3">
      <c r="A2" t="s">
        <v>54</v>
      </c>
      <c r="B2" s="15" t="s">
        <v>24</v>
      </c>
      <c r="C2" t="s">
        <v>55</v>
      </c>
    </row>
    <row r="3" spans="1:3">
      <c r="A3" s="10">
        <v>42086</v>
      </c>
      <c r="B3" s="15">
        <v>6500</v>
      </c>
      <c r="C3" t="s">
        <v>56</v>
      </c>
    </row>
    <row r="4" spans="1:3">
      <c r="A4" s="10">
        <v>42094</v>
      </c>
      <c r="B4" s="15">
        <v>34250</v>
      </c>
      <c r="C4" t="s">
        <v>57</v>
      </c>
    </row>
    <row r="5" spans="1:3">
      <c r="A5" s="10">
        <v>42103</v>
      </c>
      <c r="B5" s="15">
        <v>174035.41</v>
      </c>
      <c r="C5" t="s">
        <v>58</v>
      </c>
    </row>
    <row r="6" spans="1:3">
      <c r="A6" s="10">
        <v>42192</v>
      </c>
      <c r="B6" s="15">
        <v>3899.2</v>
      </c>
      <c r="C6" t="s">
        <v>59</v>
      </c>
    </row>
    <row r="7" spans="1:3">
      <c r="A7" s="10">
        <v>42198</v>
      </c>
      <c r="B7" s="15">
        <v>1946.6</v>
      </c>
      <c r="C7" t="s">
        <v>59</v>
      </c>
    </row>
    <row r="8" spans="1:3">
      <c r="A8" s="10">
        <v>42198</v>
      </c>
      <c r="B8" s="15">
        <v>3390</v>
      </c>
      <c r="C8" t="s">
        <v>59</v>
      </c>
    </row>
    <row r="9" spans="1:3">
      <c r="A9" s="10">
        <v>42205</v>
      </c>
      <c r="B9" s="15">
        <v>1500</v>
      </c>
      <c r="C9" t="s">
        <v>60</v>
      </c>
    </row>
    <row r="10" spans="1:3">
      <c r="A10" s="10">
        <v>42206</v>
      </c>
      <c r="B10" s="15">
        <v>1500</v>
      </c>
      <c r="C10" t="s">
        <v>61</v>
      </c>
    </row>
    <row r="11" spans="1:3">
      <c r="A11" t="s">
        <v>62</v>
      </c>
      <c r="B11" s="15">
        <v>8500</v>
      </c>
      <c r="C11" t="s">
        <v>63</v>
      </c>
    </row>
    <row r="12" spans="1:3">
      <c r="A12" s="6"/>
    </row>
    <row r="16" spans="1:3">
      <c r="B16"/>
    </row>
  </sheetData>
  <pageMargins left="0" right="0" top="0.39369999999999999" bottom="0.39369999999999999" header="0" footer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AE6B-7BBA-584E-8DA8-9E49B8E1E8F2}">
  <dimension ref="A1:BL26"/>
  <sheetViews>
    <sheetView workbookViewId="0"/>
  </sheetViews>
  <sheetFormatPr baseColWidth="10" defaultRowHeight="14"/>
  <cols>
    <col min="1" max="1" width="9.5" style="1" customWidth="1"/>
    <col min="2" max="2" width="23.6640625" style="4" customWidth="1"/>
    <col min="3" max="3" width="23.83203125" style="4" customWidth="1"/>
    <col min="4" max="5" width="20.83203125" style="4" customWidth="1"/>
    <col min="6" max="6" width="26.6640625" style="4" customWidth="1"/>
    <col min="7" max="7" width="26.83203125" style="4" customWidth="1"/>
    <col min="8" max="9" width="24.1640625" style="4" customWidth="1"/>
    <col min="10" max="10" width="32.1640625" style="4" customWidth="1"/>
    <col min="11" max="11" width="29.1640625" style="4" customWidth="1"/>
    <col min="12" max="12" width="14.1640625" style="4" customWidth="1"/>
    <col min="13" max="64" width="14.1640625" style="1" customWidth="1"/>
  </cols>
  <sheetData>
    <row r="1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>
        <f>SUM(L3:L15)</f>
        <v>1328.4635126040878</v>
      </c>
    </row>
    <row r="2" spans="1:12">
      <c r="A2" s="2" t="s">
        <v>9</v>
      </c>
      <c r="B2" s="3" t="s">
        <v>64</v>
      </c>
      <c r="C2" s="3" t="s">
        <v>65</v>
      </c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72</v>
      </c>
      <c r="K2" s="3" t="s">
        <v>73</v>
      </c>
      <c r="L2" s="3" t="s">
        <v>74</v>
      </c>
    </row>
    <row r="3" spans="1:12">
      <c r="A3" s="1">
        <v>1</v>
      </c>
      <c r="C3" s="4">
        <v>-526.84</v>
      </c>
      <c r="E3" s="4">
        <v>526.84</v>
      </c>
      <c r="G3" s="4">
        <v>526.84</v>
      </c>
      <c r="L3" s="4">
        <f t="shared" ref="L3:L14" si="0">SUM(B3:K3)</f>
        <v>526.84</v>
      </c>
    </row>
    <row r="4" spans="1:12">
      <c r="A4" s="1">
        <v>2</v>
      </c>
      <c r="C4" s="4">
        <v>-526.84</v>
      </c>
      <c r="E4" s="4">
        <v>526.84</v>
      </c>
      <c r="G4" s="4">
        <v>526.84</v>
      </c>
      <c r="L4" s="4">
        <f t="shared" si="0"/>
        <v>526.84</v>
      </c>
    </row>
    <row r="5" spans="1:12">
      <c r="A5" s="1">
        <v>3</v>
      </c>
      <c r="C5" s="4">
        <v>-526.84</v>
      </c>
      <c r="E5" s="4">
        <v>526.84</v>
      </c>
      <c r="G5" s="4">
        <v>526.84</v>
      </c>
      <c r="L5" s="4">
        <f t="shared" si="0"/>
        <v>526.84</v>
      </c>
    </row>
    <row r="6" spans="1:12">
      <c r="A6" s="1">
        <v>4</v>
      </c>
      <c r="B6" s="4">
        <f>((30-9)/30)*Overzicht_maandbedragen!F16</f>
        <v>-1085.36024275</v>
      </c>
      <c r="C6" s="4">
        <v>-1328.04</v>
      </c>
      <c r="D6" s="4">
        <v>875.88</v>
      </c>
      <c r="E6" s="4">
        <v>1328.04</v>
      </c>
      <c r="F6" s="4">
        <f>-((30-9)/30)*Overzicht_maandbedragen!I16</f>
        <v>549.54948999999999</v>
      </c>
      <c r="G6" s="4">
        <v>537.94000000000005</v>
      </c>
      <c r="L6" s="4">
        <f t="shared" si="0"/>
        <v>878.00924725000016</v>
      </c>
    </row>
    <row r="7" spans="1:12">
      <c r="A7" s="1">
        <v>5</v>
      </c>
      <c r="B7" s="4">
        <f t="shared" ref="B7:B14" si="1">-1650</f>
        <v>-1650</v>
      </c>
      <c r="C7" s="4">
        <v>-1328.04</v>
      </c>
      <c r="D7" s="4">
        <v>1706.43</v>
      </c>
      <c r="E7" s="4">
        <v>1328.04</v>
      </c>
      <c r="F7" s="4">
        <f>-Overzicht_maandbedragen!I16</f>
        <v>785.07069999999999</v>
      </c>
      <c r="G7" s="4">
        <v>537.94000000000005</v>
      </c>
      <c r="L7" s="4">
        <f t="shared" si="0"/>
        <v>1379.4407000000001</v>
      </c>
    </row>
    <row r="8" spans="1:12">
      <c r="A8" s="1">
        <v>6</v>
      </c>
      <c r="B8" s="4">
        <f t="shared" si="1"/>
        <v>-1650</v>
      </c>
      <c r="C8" s="4">
        <v>-1328.04</v>
      </c>
      <c r="D8" s="4">
        <v>1706.43</v>
      </c>
      <c r="E8" s="4">
        <v>1328.04</v>
      </c>
      <c r="F8" s="4">
        <f>-Overzicht_maandbedragen!I17</f>
        <v>784.53314582569362</v>
      </c>
      <c r="G8" s="4">
        <v>537.94000000000005</v>
      </c>
      <c r="H8"/>
      <c r="I8"/>
      <c r="L8" s="4">
        <f t="shared" si="0"/>
        <v>1378.9031458256936</v>
      </c>
    </row>
    <row r="9" spans="1:12">
      <c r="A9" s="1">
        <v>7</v>
      </c>
      <c r="B9" s="4">
        <f t="shared" si="1"/>
        <v>-1650</v>
      </c>
      <c r="C9" s="4">
        <v>-1328.04</v>
      </c>
      <c r="D9" s="4">
        <v>1706.43</v>
      </c>
      <c r="E9" s="4">
        <v>1328.04</v>
      </c>
      <c r="F9" s="4">
        <f>-Overzicht_maandbedragen!I18</f>
        <v>783.99205275307281</v>
      </c>
      <c r="G9" s="4">
        <v>537.94000000000005</v>
      </c>
      <c r="H9" s="4">
        <v>-3882.5</v>
      </c>
      <c r="I9" s="4">
        <v>-1317.84</v>
      </c>
      <c r="J9" s="4">
        <v>-119.56</v>
      </c>
      <c r="K9" s="4">
        <v>0</v>
      </c>
      <c r="L9" s="4">
        <f t="shared" si="0"/>
        <v>-3941.5379472469272</v>
      </c>
    </row>
    <row r="10" spans="1:12">
      <c r="A10" s="1">
        <v>8</v>
      </c>
      <c r="B10" s="4">
        <f t="shared" si="1"/>
        <v>-1650</v>
      </c>
      <c r="C10" s="4">
        <v>-1328.04</v>
      </c>
      <c r="D10" s="4">
        <v>1706.43</v>
      </c>
      <c r="E10" s="4">
        <v>1328.04</v>
      </c>
      <c r="F10" s="4">
        <f>-Overzicht_maandbedragen!I19</f>
        <v>783.44739748439054</v>
      </c>
      <c r="G10" s="4">
        <v>537.94000000000005</v>
      </c>
      <c r="H10" s="4">
        <v>-1200</v>
      </c>
      <c r="J10" s="4">
        <v>-119.56</v>
      </c>
      <c r="K10" s="4">
        <v>0</v>
      </c>
      <c r="L10" s="4">
        <f t="shared" si="0"/>
        <v>58.257397484390765</v>
      </c>
    </row>
    <row r="11" spans="1:12">
      <c r="A11" s="1">
        <v>9</v>
      </c>
      <c r="B11" s="4">
        <f t="shared" si="1"/>
        <v>-1650</v>
      </c>
      <c r="C11" s="4">
        <v>-1018.16</v>
      </c>
      <c r="D11" s="4">
        <v>1706.43</v>
      </c>
      <c r="E11" s="4">
        <v>1018.16</v>
      </c>
      <c r="F11" s="4">
        <f>-Overzicht_maandbedragen!I20</f>
        <v>782.89915656852293</v>
      </c>
      <c r="G11" s="4">
        <v>412.42</v>
      </c>
      <c r="H11" s="4">
        <v>-1200</v>
      </c>
      <c r="J11" s="4">
        <v>-119.56</v>
      </c>
      <c r="K11" s="4">
        <v>0</v>
      </c>
      <c r="L11" s="4">
        <f t="shared" si="0"/>
        <v>-67.810843431476826</v>
      </c>
    </row>
    <row r="12" spans="1:12">
      <c r="A12" s="1">
        <v>10</v>
      </c>
      <c r="B12" s="4">
        <f t="shared" si="1"/>
        <v>-1650</v>
      </c>
      <c r="C12" s="4">
        <v>0</v>
      </c>
      <c r="D12" s="4">
        <v>1706.43</v>
      </c>
      <c r="E12" s="4">
        <v>0</v>
      </c>
      <c r="F12" s="4">
        <f>-Overzicht_maandbedragen!I21</f>
        <v>782.34730639995905</v>
      </c>
      <c r="G12" s="4">
        <v>0</v>
      </c>
      <c r="H12" s="4">
        <v>-700</v>
      </c>
      <c r="J12" s="4">
        <v>-119.56</v>
      </c>
      <c r="K12" s="4">
        <v>0</v>
      </c>
      <c r="L12" s="4">
        <f t="shared" si="0"/>
        <v>19.217306399959114</v>
      </c>
    </row>
    <row r="13" spans="1:12">
      <c r="A13" s="1">
        <v>11</v>
      </c>
      <c r="B13" s="4">
        <f t="shared" si="1"/>
        <v>-1650</v>
      </c>
      <c r="C13" s="4">
        <v>0</v>
      </c>
      <c r="D13" s="4">
        <v>1650</v>
      </c>
      <c r="E13" s="4">
        <v>0</v>
      </c>
      <c r="F13" s="4">
        <f>-Overzicht_maandbedragen!I22</f>
        <v>781.79182321778546</v>
      </c>
      <c r="G13" s="4">
        <v>0</v>
      </c>
      <c r="H13" s="4">
        <v>-700</v>
      </c>
      <c r="J13" s="4">
        <v>-119.56</v>
      </c>
      <c r="K13" s="4">
        <v>0</v>
      </c>
      <c r="L13" s="4">
        <f t="shared" si="0"/>
        <v>-37.768176782214539</v>
      </c>
    </row>
    <row r="14" spans="1:12">
      <c r="A14" s="1">
        <v>12</v>
      </c>
      <c r="B14" s="4">
        <f t="shared" si="1"/>
        <v>-1650</v>
      </c>
      <c r="C14" s="4">
        <v>0</v>
      </c>
      <c r="D14" s="4">
        <v>1650</v>
      </c>
      <c r="E14" s="4">
        <v>0</v>
      </c>
      <c r="F14" s="4">
        <f>-Overzicht_maandbedragen!I23</f>
        <v>781.23268310466256</v>
      </c>
      <c r="G14" s="4">
        <v>0</v>
      </c>
      <c r="H14" s="4">
        <v>-700</v>
      </c>
      <c r="J14" s="4">
        <v>-119.56</v>
      </c>
      <c r="K14" s="4">
        <v>119.56</v>
      </c>
      <c r="L14" s="4">
        <f t="shared" si="0"/>
        <v>81.232683104662556</v>
      </c>
    </row>
    <row r="18" spans="1:3">
      <c r="A18" s="1" t="s">
        <v>75</v>
      </c>
    </row>
    <row r="19" spans="1:3">
      <c r="A19" s="25">
        <v>42192</v>
      </c>
      <c r="B19" s="4">
        <v>3882.5</v>
      </c>
      <c r="C19" s="4" t="s">
        <v>76</v>
      </c>
    </row>
    <row r="20" spans="1:3">
      <c r="A20" s="25">
        <v>42212</v>
      </c>
      <c r="B20" s="4">
        <v>1317.84</v>
      </c>
      <c r="C20" s="4" t="s">
        <v>76</v>
      </c>
    </row>
    <row r="21" spans="1:3">
      <c r="A21" s="1" t="s">
        <v>77</v>
      </c>
      <c r="B21" s="4">
        <v>1317.28</v>
      </c>
      <c r="C21" s="4" t="s">
        <v>78</v>
      </c>
    </row>
    <row r="22" spans="1:3">
      <c r="A22" s="25">
        <v>42217</v>
      </c>
      <c r="B22" s="4">
        <v>1200</v>
      </c>
      <c r="C22" s="4" t="s">
        <v>79</v>
      </c>
    </row>
    <row r="23" spans="1:3">
      <c r="A23" s="25">
        <v>42248</v>
      </c>
      <c r="B23" s="4">
        <v>1200</v>
      </c>
      <c r="C23" s="4" t="s">
        <v>79</v>
      </c>
    </row>
    <row r="24" spans="1:3">
      <c r="A24" s="25">
        <v>42278</v>
      </c>
      <c r="B24" s="4">
        <v>700</v>
      </c>
      <c r="C24" s="4" t="s">
        <v>79</v>
      </c>
    </row>
    <row r="25" spans="1:3">
      <c r="A25" s="25">
        <v>42309</v>
      </c>
      <c r="B25" s="4">
        <v>700</v>
      </c>
      <c r="C25" s="4" t="s">
        <v>79</v>
      </c>
    </row>
    <row r="26" spans="1:3">
      <c r="A26" s="25">
        <v>42339</v>
      </c>
      <c r="B26" s="4">
        <v>700</v>
      </c>
      <c r="C26" s="4" t="s">
        <v>79</v>
      </c>
    </row>
  </sheetData>
  <pageMargins left="0" right="0" top="0.39369999999999999" bottom="0.39369999999999999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1074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Overzicht_maandbedragen</vt:lpstr>
      <vt:lpstr>Betalingen_2015-nu</vt:lpstr>
      <vt:lpstr>Ontvangen_financiering</vt:lpstr>
      <vt:lpstr>Schenken_e_d__verrekenen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Rien</dc:creator>
  <cp:lastModifiedBy>Rien Broekstra</cp:lastModifiedBy>
  <cp:revision>26</cp:revision>
  <dcterms:created xsi:type="dcterms:W3CDTF">2015-02-24T21:44:06Z</dcterms:created>
  <dcterms:modified xsi:type="dcterms:W3CDTF">2024-11-19T14:04:25Z</dcterms:modified>
</cp:coreProperties>
</file>